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d.docs.live.net/d3a88233f20e83ba/Coach Robb Files/Membership/Membership Training Schedules/PDFs/Youth Program/Youth Phase 6/"/>
    </mc:Choice>
  </mc:AlternateContent>
  <xr:revisionPtr revIDLastSave="0" documentId="8_{81F17574-E21C-4249-A4B3-8ADB4D9DFDB9}" xr6:coauthVersionLast="47" xr6:coauthVersionMax="47" xr10:uidLastSave="{00000000-0000-0000-0000-000000000000}"/>
  <bookViews>
    <workbookView xWindow="51720" yWindow="-120" windowWidth="29040" windowHeight="15720" tabRatio="975" activeTab="1" xr2:uid="{00000000-000D-0000-FFFF-FFFF00000000}"/>
  </bookViews>
  <sheets>
    <sheet name="HR Zone Description" sheetId="12" r:id="rId1"/>
    <sheet name="HR Spreadsheet"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2" l="1"/>
  <c r="D13" i="12"/>
  <c r="D15" i="4"/>
  <c r="F22" i="4" s="1"/>
  <c r="J15" i="4"/>
  <c r="K22" i="4" s="1"/>
  <c r="P15" i="4"/>
  <c r="R21" i="4" s="1"/>
  <c r="D10" i="12"/>
  <c r="D12" i="12"/>
  <c r="D14" i="12"/>
  <c r="D11" i="12"/>
  <c r="E10" i="12"/>
  <c r="E11" i="12"/>
  <c r="E12" i="12"/>
  <c r="E13" i="12"/>
  <c r="E14" i="12"/>
  <c r="E18" i="4" l="1"/>
  <c r="L18" i="4"/>
  <c r="L22" i="4"/>
  <c r="K21" i="4"/>
  <c r="K18" i="4"/>
  <c r="L19" i="4"/>
  <c r="K20" i="4"/>
  <c r="L20" i="4"/>
  <c r="L21" i="4"/>
  <c r="K19" i="4"/>
  <c r="F20" i="4"/>
  <c r="E19" i="4"/>
  <c r="F19" i="4"/>
  <c r="E20" i="4"/>
  <c r="F21" i="4"/>
  <c r="F18" i="4"/>
  <c r="E22" i="4"/>
  <c r="E21" i="4"/>
  <c r="R20" i="4"/>
  <c r="Q22" i="4"/>
  <c r="Q21" i="4"/>
  <c r="Q20" i="4"/>
  <c r="Q19" i="4"/>
  <c r="R22" i="4"/>
  <c r="Q18" i="4"/>
  <c r="R18" i="4"/>
  <c r="R1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Robb Beams</author>
  </authors>
  <commentList>
    <comment ref="A17" authorId="0" shapeId="0" xr:uid="{00000000-0006-0000-0000-000001000000}">
      <text>
        <r>
          <rPr>
            <b/>
            <sz val="8"/>
            <color indexed="81"/>
            <rFont val="Tahoma"/>
            <family val="2"/>
          </rPr>
          <t xml:space="preserve">Robb Beams describes the purpose of this training zone as follows:
</t>
        </r>
        <r>
          <rPr>
            <sz val="8"/>
            <color indexed="81"/>
            <rFont val="Tahoma"/>
            <family val="2"/>
          </rPr>
          <t>1. This zone will promote recovery from high intensity training and long distance  intervals.
2. Use adipose tissue as a primary fuel source
3. Increase capillary development for delivering oxygen and dissipating lactic acid.</t>
        </r>
      </text>
    </comment>
    <comment ref="A24" authorId="0" shapeId="0" xr:uid="{00000000-0006-0000-0000-000002000000}">
      <text>
        <r>
          <rPr>
            <b/>
            <sz val="8"/>
            <color indexed="81"/>
            <rFont val="Tahoma"/>
            <family val="2"/>
          </rPr>
          <t>Robb Beams describes the purpose of this training zone as follows:</t>
        </r>
        <r>
          <rPr>
            <sz val="8"/>
            <color indexed="81"/>
            <rFont val="Tahoma"/>
            <family val="2"/>
          </rPr>
          <t xml:space="preserve">
1. Increases capillary development for delivering oxygen and dissipating lactic acid
2. Creates adaptations such as increased capillary development, increase in size and number of mitochondria, fat metabolism 
    and the increase of aerobic enzymes
3. Fuel sources come from both carbohydrates and adipose tissue</t>
        </r>
      </text>
    </comment>
    <comment ref="A32" authorId="0" shapeId="0" xr:uid="{00000000-0006-0000-0000-000003000000}">
      <text>
        <r>
          <rPr>
            <b/>
            <sz val="8"/>
            <color indexed="81"/>
            <rFont val="Tahoma"/>
            <family val="2"/>
          </rPr>
          <t xml:space="preserve">Robb Beams describes the purpose of this training zone as follows:
</t>
        </r>
        <r>
          <rPr>
            <sz val="8"/>
            <color indexed="81"/>
            <rFont val="Tahoma"/>
            <family val="2"/>
          </rPr>
          <t>1. Aerobic enhancement and tolerance of lactic acid
2. Develops the body's ability to buffer lactic acid resulting in the handling of greater work loads.
3. Fuel sources at this intensity comes from carbohydrates</t>
        </r>
      </text>
    </comment>
    <comment ref="A39" authorId="0" shapeId="0" xr:uid="{00000000-0006-0000-0000-000004000000}">
      <text>
        <r>
          <rPr>
            <b/>
            <sz val="8"/>
            <color indexed="81"/>
            <rFont val="Tahoma"/>
            <family val="2"/>
          </rPr>
          <t xml:space="preserve">Robb Beams describes the purpose of this training zone as follows:
</t>
        </r>
        <r>
          <rPr>
            <sz val="8"/>
            <color indexed="81"/>
            <rFont val="Tahoma"/>
            <family val="2"/>
          </rPr>
          <t>1. Aerobic enhancement and tolerance of lactic acid
2. Develops the body's ability to buffer lactic acid resulting in the handling of greater work loads.
3. Fuel sources at this intensity comes from carbohydrates</t>
        </r>
      </text>
    </comment>
    <comment ref="A45" authorId="0" shapeId="0" xr:uid="{00000000-0006-0000-0000-000005000000}">
      <text>
        <r>
          <rPr>
            <b/>
            <sz val="8"/>
            <color indexed="81"/>
            <rFont val="Tahoma"/>
            <family val="2"/>
          </rPr>
          <t xml:space="preserve">Robb Beams describes the purpose of this training zone as follows:
</t>
        </r>
        <r>
          <rPr>
            <sz val="8"/>
            <color indexed="81"/>
            <rFont val="Tahoma"/>
            <family val="2"/>
          </rPr>
          <t>1. Aerobic enhancement and tolerance of lactic acid
2. Develops power and speed
3. Fuel sources at this intensity comes from carbohydrates
4. The work to rest interval is 2:1 - if it takes longer than twice the interval set to get within the Recovery zone, 
    then the set is over</t>
        </r>
      </text>
    </comment>
  </commentList>
</comments>
</file>

<file path=xl/sharedStrings.xml><?xml version="1.0" encoding="utf-8"?>
<sst xmlns="http://schemas.openxmlformats.org/spreadsheetml/2006/main" count="126" uniqueCount="40">
  <si>
    <t>Zones</t>
  </si>
  <si>
    <t>Objective</t>
  </si>
  <si>
    <t>% Of HRR</t>
  </si>
  <si>
    <t>Low</t>
  </si>
  <si>
    <t>High</t>
  </si>
  <si>
    <t>Z1</t>
  </si>
  <si>
    <t>Recovery</t>
  </si>
  <si>
    <t>55 -64</t>
  </si>
  <si>
    <t>Z2</t>
  </si>
  <si>
    <t>Aerobic Foundation</t>
  </si>
  <si>
    <t>65 - 74</t>
  </si>
  <si>
    <t>Z3</t>
  </si>
  <si>
    <t>Intensive Endurance</t>
  </si>
  <si>
    <t>75 - 84</t>
  </si>
  <si>
    <t>Z4</t>
  </si>
  <si>
    <t>Anerobic Threshold</t>
  </si>
  <si>
    <t>Z5</t>
  </si>
  <si>
    <t>Lactate Tolerance</t>
  </si>
  <si>
    <t>Heart Rate Reserve</t>
  </si>
  <si>
    <t xml:space="preserve">Seasons Utilized: </t>
  </si>
  <si>
    <t>Pre-Season</t>
  </si>
  <si>
    <t>Pre-Competitive</t>
  </si>
  <si>
    <t>Competitive</t>
  </si>
  <si>
    <t>Off Season</t>
  </si>
  <si>
    <t>Run</t>
  </si>
  <si>
    <t>Enter Test Date  -&gt;</t>
  </si>
  <si>
    <t>Resting Heart Rate -&gt;</t>
  </si>
  <si>
    <t>Maximum Heart Rate -&gt;</t>
  </si>
  <si>
    <t>55 - 64</t>
  </si>
  <si>
    <t>85 - 92</t>
  </si>
  <si>
    <t>93 - 98</t>
  </si>
  <si>
    <t>Heart Rate Zone Calculators</t>
  </si>
  <si>
    <t>Z1 - Recovery</t>
  </si>
  <si>
    <t>Z2 - Aerobic Foundation</t>
  </si>
  <si>
    <t>Z3 - Intensive Endurance</t>
  </si>
  <si>
    <t>Z4 - Anaerobic Threshold</t>
  </si>
  <si>
    <t>Z5 - Lactate Tolerance</t>
  </si>
  <si>
    <t>Bicycle</t>
  </si>
  <si>
    <t>Concept2 Rower</t>
  </si>
  <si>
    <t xml:space="preserve">Motorcycle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</si>
</sst>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8"/>
      <name val="Arial"/>
      <family val="2"/>
    </font>
    <font>
      <b/>
      <sz val="8"/>
      <color indexed="81"/>
      <name val="Tahoma"/>
      <family val="2"/>
    </font>
    <font>
      <sz val="8"/>
      <color indexed="81"/>
      <name val="Tahoma"/>
      <family val="2"/>
    </font>
    <font>
      <sz val="10"/>
      <name val="Arial"/>
      <family val="2"/>
    </font>
    <font>
      <b/>
      <sz val="8"/>
      <name val="Tahoma"/>
      <family val="2"/>
    </font>
    <font>
      <sz val="8"/>
      <name val="Tahoma"/>
      <family val="2"/>
    </font>
    <font>
      <sz val="9"/>
      <name val="Tahoma"/>
      <family val="2"/>
    </font>
    <font>
      <b/>
      <sz val="9"/>
      <name val="Tahoma"/>
      <family val="2"/>
    </font>
    <font>
      <sz val="9"/>
      <name val="Arial"/>
      <family val="2"/>
    </font>
    <font>
      <b/>
      <sz val="9"/>
      <color indexed="10"/>
      <name val="Tahoma"/>
      <family val="2"/>
    </font>
    <font>
      <sz val="16"/>
      <name val="Tahoma"/>
      <family val="2"/>
    </font>
    <font>
      <sz val="9"/>
      <color theme="0"/>
      <name val="Tahoma"/>
      <family val="2"/>
    </font>
    <font>
      <b/>
      <sz val="9"/>
      <color theme="0"/>
      <name val="Tahoma"/>
      <family val="2"/>
    </font>
    <font>
      <sz val="9"/>
      <color theme="0"/>
      <name val="Arial"/>
      <family val="2"/>
    </font>
  </fonts>
  <fills count="12">
    <fill>
      <patternFill patternType="none"/>
    </fill>
    <fill>
      <patternFill patternType="gray125"/>
    </fill>
    <fill>
      <patternFill patternType="solid">
        <fgColor rgb="FF9FD3F3"/>
        <bgColor indexed="64"/>
      </patternFill>
    </fill>
    <fill>
      <patternFill patternType="solid">
        <fgColor rgb="FF105782"/>
        <bgColor indexed="64"/>
      </patternFill>
    </fill>
    <fill>
      <patternFill patternType="solid">
        <fgColor rgb="FFFFD4CD"/>
        <bgColor indexed="64"/>
      </patternFill>
    </fill>
    <fill>
      <patternFill patternType="solid">
        <fgColor rgb="FFFF9685"/>
        <bgColor indexed="64"/>
      </patternFill>
    </fill>
    <fill>
      <patternFill patternType="solid">
        <fgColor rgb="FFFF684F"/>
        <bgColor indexed="64"/>
      </patternFill>
    </fill>
    <fill>
      <patternFill patternType="solid">
        <fgColor rgb="FFFF300D"/>
        <bgColor indexed="64"/>
      </patternFill>
    </fill>
    <fill>
      <patternFill patternType="solid">
        <fgColor rgb="FFEA2100"/>
        <bgColor indexed="64"/>
      </patternFill>
    </fill>
    <fill>
      <patternFill patternType="solid">
        <fgColor theme="0"/>
        <bgColor indexed="64"/>
      </patternFill>
    </fill>
    <fill>
      <patternFill patternType="solid">
        <fgColor rgb="FFEAEAEA"/>
        <bgColor indexed="64"/>
      </patternFill>
    </fill>
    <fill>
      <patternFill patternType="solid">
        <fgColor rgb="FFFF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4" fillId="0" borderId="0"/>
  </cellStyleXfs>
  <cellXfs count="52">
    <xf numFmtId="0" fontId="0" fillId="0" borderId="0" xfId="0"/>
    <xf numFmtId="0" fontId="6" fillId="0" borderId="0" xfId="0" applyFont="1"/>
    <xf numFmtId="0" fontId="6" fillId="0" borderId="0" xfId="0" applyFont="1" applyAlignment="1">
      <alignment horizontal="center"/>
    </xf>
    <xf numFmtId="0" fontId="5" fillId="0" borderId="0" xfId="0" applyFont="1" applyAlignment="1">
      <alignment horizontal="center"/>
    </xf>
    <xf numFmtId="0" fontId="7" fillId="0" borderId="0" xfId="0" applyFont="1" applyAlignment="1">
      <alignment horizontal="center"/>
    </xf>
    <xf numFmtId="0" fontId="7" fillId="0" borderId="0" xfId="0" applyFont="1"/>
    <xf numFmtId="0" fontId="8" fillId="0" borderId="0" xfId="0" applyFont="1" applyAlignment="1">
      <alignment horizontal="right"/>
    </xf>
    <xf numFmtId="0" fontId="10" fillId="0" borderId="0" xfId="0" applyFont="1" applyAlignment="1">
      <alignment horizontal="center"/>
    </xf>
    <xf numFmtId="0" fontId="7" fillId="0" borderId="1" xfId="0" quotePrefix="1" applyFont="1" applyBorder="1" applyAlignment="1">
      <alignment horizontal="center"/>
    </xf>
    <xf numFmtId="1" fontId="7" fillId="0" borderId="1" xfId="0" applyNumberFormat="1" applyFont="1" applyBorder="1" applyAlignment="1">
      <alignment horizontal="center"/>
    </xf>
    <xf numFmtId="0" fontId="7" fillId="0" borderId="0" xfId="0" applyFont="1" applyAlignment="1">
      <alignment horizontal="right"/>
    </xf>
    <xf numFmtId="0" fontId="7" fillId="0" borderId="2" xfId="0" applyFont="1" applyBorder="1"/>
    <xf numFmtId="0" fontId="7" fillId="0" borderId="2" xfId="0" applyFont="1" applyBorder="1" applyAlignment="1">
      <alignment horizontal="right"/>
    </xf>
    <xf numFmtId="0" fontId="12" fillId="0" borderId="0" xfId="0" applyFont="1"/>
    <xf numFmtId="0" fontId="7" fillId="0" borderId="1" xfId="0" applyFont="1" applyBorder="1" applyAlignment="1">
      <alignment horizontal="center"/>
    </xf>
    <xf numFmtId="14" fontId="7" fillId="2" borderId="3" xfId="0" applyNumberFormat="1" applyFont="1" applyFill="1" applyBorder="1" applyAlignment="1">
      <alignment horizontal="center"/>
    </xf>
    <xf numFmtId="0" fontId="7" fillId="0" borderId="2" xfId="0" applyFont="1" applyBorder="1" applyAlignment="1">
      <alignment horizontal="center"/>
    </xf>
    <xf numFmtId="0" fontId="11" fillId="0" borderId="2" xfId="0" applyFont="1" applyBorder="1" applyAlignment="1">
      <alignment horizontal="left"/>
    </xf>
    <xf numFmtId="0" fontId="13" fillId="3" borderId="1" xfId="0" applyFont="1" applyFill="1" applyBorder="1" applyAlignment="1">
      <alignment horizontal="center"/>
    </xf>
    <xf numFmtId="0" fontId="7" fillId="4" borderId="1" xfId="0" applyFont="1" applyFill="1" applyBorder="1" applyAlignment="1">
      <alignment horizontal="center"/>
    </xf>
    <xf numFmtId="0" fontId="7" fillId="4" borderId="1" xfId="0" applyFont="1" applyFill="1" applyBorder="1" applyAlignment="1">
      <alignment horizontal="right"/>
    </xf>
    <xf numFmtId="0" fontId="7" fillId="5" borderId="1" xfId="0" applyFont="1" applyFill="1" applyBorder="1" applyAlignment="1">
      <alignment horizontal="center"/>
    </xf>
    <xf numFmtId="0" fontId="7" fillId="5" borderId="1" xfId="0" applyFont="1" applyFill="1" applyBorder="1" applyAlignment="1">
      <alignment horizontal="right"/>
    </xf>
    <xf numFmtId="0" fontId="7" fillId="6" borderId="1" xfId="0" applyFont="1" applyFill="1" applyBorder="1" applyAlignment="1">
      <alignment horizontal="center"/>
    </xf>
    <xf numFmtId="0" fontId="7" fillId="6" borderId="1" xfId="0" applyFont="1" applyFill="1" applyBorder="1" applyAlignment="1">
      <alignment horizontal="right"/>
    </xf>
    <xf numFmtId="0" fontId="7" fillId="7" borderId="1" xfId="0" applyFont="1" applyFill="1" applyBorder="1" applyAlignment="1">
      <alignment horizontal="center"/>
    </xf>
    <xf numFmtId="0" fontId="7" fillId="7" borderId="1" xfId="0" applyFont="1" applyFill="1" applyBorder="1" applyAlignment="1">
      <alignment horizontal="right"/>
    </xf>
    <xf numFmtId="0" fontId="7" fillId="8" borderId="1" xfId="0" applyFont="1" applyFill="1" applyBorder="1" applyAlignment="1">
      <alignment horizontal="center"/>
    </xf>
    <xf numFmtId="0" fontId="7" fillId="8" borderId="1" xfId="0" applyFont="1" applyFill="1" applyBorder="1" applyAlignment="1">
      <alignment horizontal="right"/>
    </xf>
    <xf numFmtId="1" fontId="7" fillId="2" borderId="3" xfId="0" applyNumberFormat="1" applyFont="1" applyFill="1" applyBorder="1" applyAlignment="1">
      <alignment horizontal="center"/>
    </xf>
    <xf numFmtId="0" fontId="6" fillId="0" borderId="0" xfId="0" applyFont="1" applyAlignment="1">
      <alignment horizontal="left"/>
    </xf>
    <xf numFmtId="0" fontId="6" fillId="9" borderId="0" xfId="0" applyFont="1" applyFill="1" applyAlignment="1">
      <alignment horizontal="center"/>
    </xf>
    <xf numFmtId="14" fontId="8" fillId="2" borderId="4" xfId="0" applyNumberFormat="1" applyFont="1" applyFill="1" applyBorder="1" applyAlignment="1">
      <alignment horizontal="center"/>
    </xf>
    <xf numFmtId="1" fontId="8" fillId="2" borderId="3" xfId="0" applyNumberFormat="1" applyFont="1" applyFill="1" applyBorder="1" applyAlignment="1">
      <alignment horizontal="center"/>
    </xf>
    <xf numFmtId="0" fontId="7" fillId="10" borderId="3" xfId="0" applyFont="1" applyFill="1" applyBorder="1" applyAlignment="1">
      <alignment horizontal="center"/>
    </xf>
    <xf numFmtId="1" fontId="8" fillId="2" borderId="5" xfId="0" applyNumberFormat="1" applyFont="1" applyFill="1" applyBorder="1" applyAlignment="1">
      <alignment horizontal="center"/>
    </xf>
    <xf numFmtId="1" fontId="7" fillId="2" borderId="5" xfId="0" applyNumberFormat="1" applyFont="1" applyFill="1" applyBorder="1" applyAlignment="1">
      <alignment horizontal="center"/>
    </xf>
    <xf numFmtId="0" fontId="13" fillId="3" borderId="5" xfId="0" applyFont="1" applyFill="1" applyBorder="1" applyAlignment="1">
      <alignment horizontal="center"/>
    </xf>
    <xf numFmtId="0" fontId="14" fillId="3" borderId="5" xfId="0" applyFont="1" applyFill="1" applyBorder="1" applyAlignment="1">
      <alignment horizontal="center"/>
    </xf>
    <xf numFmtId="0" fontId="7" fillId="11" borderId="3" xfId="0" applyFont="1" applyFill="1" applyBorder="1" applyAlignment="1">
      <alignment horizontal="right"/>
    </xf>
    <xf numFmtId="0" fontId="9" fillId="11" borderId="3" xfId="0" applyFont="1" applyFill="1" applyBorder="1" applyAlignment="1">
      <alignment horizontal="right"/>
    </xf>
    <xf numFmtId="0" fontId="7" fillId="11" borderId="1" xfId="0" applyFont="1" applyFill="1" applyBorder="1" applyAlignment="1">
      <alignment horizontal="right"/>
    </xf>
    <xf numFmtId="0" fontId="9" fillId="11" borderId="1" xfId="0" applyFont="1" applyFill="1" applyBorder="1" applyAlignment="1">
      <alignment horizontal="right"/>
    </xf>
    <xf numFmtId="0" fontId="7" fillId="11" borderId="5" xfId="0" applyFont="1" applyFill="1" applyBorder="1" applyAlignment="1">
      <alignment horizontal="right"/>
    </xf>
    <xf numFmtId="0" fontId="9" fillId="11" borderId="5" xfId="0" applyFont="1" applyFill="1" applyBorder="1" applyAlignment="1">
      <alignment horizontal="right"/>
    </xf>
    <xf numFmtId="0" fontId="7" fillId="10" borderId="3" xfId="0" applyFont="1" applyFill="1" applyBorder="1" applyAlignment="1">
      <alignment horizontal="right"/>
    </xf>
    <xf numFmtId="0" fontId="9" fillId="10" borderId="3" xfId="0" applyFont="1" applyFill="1" applyBorder="1" applyAlignment="1">
      <alignment horizontal="right"/>
    </xf>
    <xf numFmtId="0" fontId="13" fillId="3" borderId="8" xfId="0" applyFont="1" applyFill="1" applyBorder="1" applyAlignment="1">
      <alignment horizontal="center"/>
    </xf>
    <xf numFmtId="0" fontId="13" fillId="3" borderId="9" xfId="0" applyFont="1" applyFill="1" applyBorder="1" applyAlignment="1">
      <alignment horizontal="center"/>
    </xf>
    <xf numFmtId="0" fontId="13" fillId="3" borderId="10" xfId="0" applyFont="1" applyFill="1" applyBorder="1" applyAlignment="1">
      <alignment horizontal="center"/>
    </xf>
    <xf numFmtId="0" fontId="7" fillId="10" borderId="6" xfId="0" applyFont="1" applyFill="1" applyBorder="1" applyAlignment="1">
      <alignment horizontal="right"/>
    </xf>
    <xf numFmtId="0" fontId="7" fillId="10" borderId="7" xfId="0" applyFont="1" applyFill="1" applyBorder="1" applyAlignment="1">
      <alignment horizontal="right"/>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146684</xdr:colOff>
      <xdr:row>2</xdr:row>
      <xdr:rowOff>87629</xdr:rowOff>
    </xdr:from>
    <xdr:to>
      <xdr:col>5</xdr:col>
      <xdr:colOff>695022</xdr:colOff>
      <xdr:row>6</xdr:row>
      <xdr:rowOff>121993</xdr:rowOff>
    </xdr:to>
    <xdr:sp macro="" textlink="">
      <xdr:nvSpPr>
        <xdr:cNvPr id="2" name="Left Arrow 1">
          <a:extLst>
            <a:ext uri="{FF2B5EF4-FFF2-40B4-BE49-F238E27FC236}">
              <a16:creationId xmlns:a16="http://schemas.microsoft.com/office/drawing/2014/main" id="{1C956BB2-533B-F650-BF9E-7DD6B79C7E45}"/>
            </a:ext>
          </a:extLst>
        </xdr:cNvPr>
        <xdr:cNvSpPr/>
      </xdr:nvSpPr>
      <xdr:spPr>
        <a:xfrm>
          <a:off x="3467099" y="314325"/>
          <a:ext cx="2505076" cy="695325"/>
        </a:xfrm>
        <a:prstGeom prst="leftArrow">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100">
              <a:solidFill>
                <a:sysClr val="windowText" lastClr="000000"/>
              </a:solidFill>
            </a:rPr>
            <a:t>Ente</a:t>
          </a:r>
          <a:r>
            <a:rPr lang="en-US" sz="1100" baseline="0">
              <a:solidFill>
                <a:sysClr val="windowText" lastClr="000000"/>
              </a:solidFill>
            </a:rPr>
            <a:t>r Data in light blue cells ONLY!</a:t>
          </a:r>
          <a:endParaRPr 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CC"/>
    <pageSetUpPr fitToPage="1"/>
  </sheetPr>
  <dimension ref="A1:E49"/>
  <sheetViews>
    <sheetView view="pageLayout" topLeftCell="A17" zoomScaleNormal="100" workbookViewId="0">
      <selection activeCell="I13" sqref="I13"/>
    </sheetView>
  </sheetViews>
  <sheetFormatPr defaultColWidth="9.1640625" defaultRowHeight="10.199999999999999" x14ac:dyDescent="0.35"/>
  <cols>
    <col min="1" max="1" width="20.1640625" style="2" bestFit="1" customWidth="1"/>
    <col min="2" max="2" width="17.27734375" style="2" bestFit="1" customWidth="1"/>
    <col min="3" max="3" width="10" style="2" bestFit="1" customWidth="1"/>
    <col min="4" max="4" width="13.1640625" style="2" customWidth="1"/>
    <col min="5" max="5" width="14.71875" style="2" customWidth="1"/>
    <col min="6" max="6" width="12.27734375" style="1" customWidth="1"/>
    <col min="7" max="16384" width="9.1640625" style="1"/>
  </cols>
  <sheetData>
    <row r="1" spans="1:5" ht="4.5" customHeight="1" x14ac:dyDescent="0.35"/>
    <row r="2" spans="1:5" ht="21.75" customHeight="1" x14ac:dyDescent="0.35">
      <c r="A2" s="3"/>
      <c r="C2" s="3"/>
    </row>
    <row r="3" spans="1:5" ht="11.7" thickBot="1" x14ac:dyDescent="0.45">
      <c r="A3" s="37" t="s">
        <v>24</v>
      </c>
      <c r="B3" s="38"/>
      <c r="C3" s="38"/>
      <c r="D3" s="5"/>
      <c r="E3" s="5"/>
    </row>
    <row r="4" spans="1:5" ht="11.4" x14ac:dyDescent="0.4">
      <c r="A4" s="39" t="s">
        <v>25</v>
      </c>
      <c r="B4" s="40"/>
      <c r="C4" s="32">
        <v>45078</v>
      </c>
      <c r="D4" s="6"/>
      <c r="E4" s="5"/>
    </row>
    <row r="5" spans="1:5" ht="11.4" x14ac:dyDescent="0.4">
      <c r="A5" s="41" t="s">
        <v>27</v>
      </c>
      <c r="B5" s="42"/>
      <c r="C5" s="33">
        <v>185</v>
      </c>
      <c r="D5" s="7"/>
      <c r="E5" s="4"/>
    </row>
    <row r="6" spans="1:5" ht="11.7" thickBot="1" x14ac:dyDescent="0.45">
      <c r="A6" s="43" t="s">
        <v>26</v>
      </c>
      <c r="B6" s="44"/>
      <c r="C6" s="35">
        <v>55</v>
      </c>
      <c r="D6" s="4"/>
      <c r="E6" s="4"/>
    </row>
    <row r="7" spans="1:5" ht="11.4" x14ac:dyDescent="0.4">
      <c r="A7" s="45" t="s">
        <v>18</v>
      </c>
      <c r="B7" s="46"/>
      <c r="C7" s="34">
        <f>IF(OR(C5=0,C6=0)=TRUE,"--",+C5-C6)</f>
        <v>130</v>
      </c>
      <c r="D7" s="4"/>
      <c r="E7" s="4"/>
    </row>
    <row r="8" spans="1:5" ht="11.1" x14ac:dyDescent="0.35">
      <c r="A8" s="4"/>
      <c r="B8" s="10"/>
      <c r="C8" s="4"/>
      <c r="D8" s="4"/>
      <c r="E8" s="5"/>
    </row>
    <row r="9" spans="1:5" ht="11.1" x14ac:dyDescent="0.35">
      <c r="A9" s="18" t="s">
        <v>0</v>
      </c>
      <c r="B9" s="18" t="s">
        <v>1</v>
      </c>
      <c r="C9" s="18" t="s">
        <v>2</v>
      </c>
      <c r="D9" s="18" t="s">
        <v>3</v>
      </c>
      <c r="E9" s="18" t="s">
        <v>4</v>
      </c>
    </row>
    <row r="10" spans="1:5" ht="11.1" x14ac:dyDescent="0.35">
      <c r="A10" s="19" t="s">
        <v>5</v>
      </c>
      <c r="B10" s="20" t="s">
        <v>6</v>
      </c>
      <c r="C10" s="14" t="s">
        <v>28</v>
      </c>
      <c r="D10" s="9">
        <f>IF(OR(C5=0,C6=0)=TRUE,"",(+C7*0.55)+C6-2)</f>
        <v>124.5</v>
      </c>
      <c r="E10" s="9">
        <f>IF(OR(C5=0,C6=0)=TRUE,"",(+C7*0.64)+C6+2)</f>
        <v>140.19999999999999</v>
      </c>
    </row>
    <row r="11" spans="1:5" ht="11.1" x14ac:dyDescent="0.35">
      <c r="A11" s="21" t="s">
        <v>8</v>
      </c>
      <c r="B11" s="22" t="s">
        <v>9</v>
      </c>
      <c r="C11" s="14" t="s">
        <v>10</v>
      </c>
      <c r="D11" s="9">
        <f>IF(OR(C5=0,C6=0)=TRUE,"",(+C7*0.65)+C6-2)</f>
        <v>137.5</v>
      </c>
      <c r="E11" s="9">
        <f>IF(OR(C5=0,C6=0)=TRUE,"",(+C7*0.74)+C6+2)</f>
        <v>153.19999999999999</v>
      </c>
    </row>
    <row r="12" spans="1:5" ht="11.1" x14ac:dyDescent="0.35">
      <c r="A12" s="23" t="s">
        <v>11</v>
      </c>
      <c r="B12" s="24" t="s">
        <v>12</v>
      </c>
      <c r="C12" s="14" t="s">
        <v>13</v>
      </c>
      <c r="D12" s="9">
        <f>IF(OR(C5=0,C6=0)=TRUE,"",(+C7*0.75)+C6-2)</f>
        <v>150.5</v>
      </c>
      <c r="E12" s="9">
        <f>IF(OR(C5=0,C6=0)=TRUE,"",(+C7*0.84)+C6+2)</f>
        <v>166.2</v>
      </c>
    </row>
    <row r="13" spans="1:5" ht="11.1" x14ac:dyDescent="0.35">
      <c r="A13" s="25" t="s">
        <v>14</v>
      </c>
      <c r="B13" s="26" t="s">
        <v>15</v>
      </c>
      <c r="C13" s="8" t="s">
        <v>29</v>
      </c>
      <c r="D13" s="9">
        <f>IF(OR(C5=0,C6=0)=TRUE,"",(+C7*0.85)+C6-2)</f>
        <v>163.5</v>
      </c>
      <c r="E13" s="9">
        <f>IF(OR(C5=0,C6=0)=TRUE,"",(+C7*0.92)+C6+2)</f>
        <v>176.60000000000002</v>
      </c>
    </row>
    <row r="14" spans="1:5" ht="11.1" x14ac:dyDescent="0.35">
      <c r="A14" s="27" t="s">
        <v>16</v>
      </c>
      <c r="B14" s="28" t="s">
        <v>17</v>
      </c>
      <c r="C14" s="14" t="s">
        <v>30</v>
      </c>
      <c r="D14" s="9">
        <f>IF(OR(C5=0,C6=0)=TRUE,"",(+C7*0.93)+C6-2)</f>
        <v>173.9</v>
      </c>
      <c r="E14" s="9">
        <f>IF(OR(C5=0,C6=0)=TRUE,"",(+C7*0.98)+C6+2)</f>
        <v>184.39999999999998</v>
      </c>
    </row>
    <row r="15" spans="1:5" ht="11.1" x14ac:dyDescent="0.35">
      <c r="A15" s="4"/>
      <c r="B15" s="10"/>
      <c r="C15" s="4"/>
      <c r="D15" s="4"/>
      <c r="E15" s="5"/>
    </row>
    <row r="16" spans="1:5" ht="11.1" x14ac:dyDescent="0.35">
      <c r="A16" s="4"/>
      <c r="B16" s="10"/>
      <c r="C16" s="4"/>
      <c r="D16" s="4"/>
      <c r="E16" s="5"/>
    </row>
    <row r="17" spans="1:1" ht="11.1" x14ac:dyDescent="0.35">
      <c r="A17" s="19" t="s">
        <v>32</v>
      </c>
    </row>
    <row r="18" spans="1:1" x14ac:dyDescent="0.35">
      <c r="A18" s="30" t="s">
        <v>19</v>
      </c>
    </row>
    <row r="19" spans="1:1" x14ac:dyDescent="0.35">
      <c r="A19" s="30" t="s">
        <v>20</v>
      </c>
    </row>
    <row r="20" spans="1:1" x14ac:dyDescent="0.35">
      <c r="A20" s="30" t="s">
        <v>21</v>
      </c>
    </row>
    <row r="21" spans="1:1" x14ac:dyDescent="0.35">
      <c r="A21" s="30" t="s">
        <v>22</v>
      </c>
    </row>
    <row r="22" spans="1:1" x14ac:dyDescent="0.35">
      <c r="A22" s="30" t="s">
        <v>23</v>
      </c>
    </row>
    <row r="23" spans="1:1" x14ac:dyDescent="0.35">
      <c r="A23" s="30"/>
    </row>
    <row r="24" spans="1:1" ht="11.1" x14ac:dyDescent="0.35">
      <c r="A24" s="21" t="s">
        <v>33</v>
      </c>
    </row>
    <row r="25" spans="1:1" x14ac:dyDescent="0.35">
      <c r="A25" s="30" t="s">
        <v>19</v>
      </c>
    </row>
    <row r="26" spans="1:1" ht="5.25" customHeight="1" x14ac:dyDescent="0.35">
      <c r="A26" s="30"/>
    </row>
    <row r="27" spans="1:1" x14ac:dyDescent="0.35">
      <c r="A27" s="30" t="s">
        <v>20</v>
      </c>
    </row>
    <row r="28" spans="1:1" x14ac:dyDescent="0.35">
      <c r="A28" s="30" t="s">
        <v>21</v>
      </c>
    </row>
    <row r="29" spans="1:1" x14ac:dyDescent="0.35">
      <c r="A29" s="30" t="s">
        <v>22</v>
      </c>
    </row>
    <row r="30" spans="1:1" x14ac:dyDescent="0.35">
      <c r="A30" s="30" t="s">
        <v>23</v>
      </c>
    </row>
    <row r="32" spans="1:1" ht="11.1" x14ac:dyDescent="0.35">
      <c r="A32" s="23" t="s">
        <v>34</v>
      </c>
    </row>
    <row r="33" spans="1:1" x14ac:dyDescent="0.35">
      <c r="A33" s="30" t="s">
        <v>19</v>
      </c>
    </row>
    <row r="34" spans="1:1" ht="4.5" customHeight="1" x14ac:dyDescent="0.35">
      <c r="A34" s="30"/>
    </row>
    <row r="35" spans="1:1" x14ac:dyDescent="0.35">
      <c r="A35" s="30" t="s">
        <v>20</v>
      </c>
    </row>
    <row r="36" spans="1:1" x14ac:dyDescent="0.35">
      <c r="A36" s="30" t="s">
        <v>21</v>
      </c>
    </row>
    <row r="37" spans="1:1" x14ac:dyDescent="0.35">
      <c r="A37" s="30" t="s">
        <v>22</v>
      </c>
    </row>
    <row r="38" spans="1:1" x14ac:dyDescent="0.35">
      <c r="A38" s="30"/>
    </row>
    <row r="39" spans="1:1" ht="11.1" x14ac:dyDescent="0.35">
      <c r="A39" s="25" t="s">
        <v>35</v>
      </c>
    </row>
    <row r="40" spans="1:1" x14ac:dyDescent="0.35">
      <c r="A40" s="30" t="s">
        <v>19</v>
      </c>
    </row>
    <row r="41" spans="1:1" ht="3.75" customHeight="1" x14ac:dyDescent="0.35">
      <c r="A41" s="30"/>
    </row>
    <row r="42" spans="1:1" x14ac:dyDescent="0.35">
      <c r="A42" s="30" t="s">
        <v>21</v>
      </c>
    </row>
    <row r="43" spans="1:1" x14ac:dyDescent="0.35">
      <c r="A43" s="30" t="s">
        <v>22</v>
      </c>
    </row>
    <row r="44" spans="1:1" x14ac:dyDescent="0.35">
      <c r="A44" s="31"/>
    </row>
    <row r="45" spans="1:1" ht="11.1" x14ac:dyDescent="0.35">
      <c r="A45" s="27" t="s">
        <v>36</v>
      </c>
    </row>
    <row r="46" spans="1:1" x14ac:dyDescent="0.35">
      <c r="A46" s="30" t="s">
        <v>19</v>
      </c>
    </row>
    <row r="47" spans="1:1" ht="4.5" customHeight="1" x14ac:dyDescent="0.35">
      <c r="A47" s="30"/>
    </row>
    <row r="48" spans="1:1" x14ac:dyDescent="0.35">
      <c r="A48" s="30" t="s">
        <v>21</v>
      </c>
    </row>
    <row r="49" spans="1:1" x14ac:dyDescent="0.35">
      <c r="A49" s="30" t="s">
        <v>22</v>
      </c>
    </row>
  </sheetData>
  <sheetProtection sheet="1"/>
  <mergeCells count="5">
    <mergeCell ref="A3:C3"/>
    <mergeCell ref="A4:B4"/>
    <mergeCell ref="A5:B5"/>
    <mergeCell ref="A6:B6"/>
    <mergeCell ref="A7:B7"/>
  </mergeCells>
  <phoneticPr fontId="0" type="noConversion"/>
  <pageMargins left="0.7" right="0.7" top="0.75" bottom="0.75" header="0.3" footer="0.3"/>
  <pageSetup fitToHeight="6" orientation="landscape" cellComments="asDisplayed" r:id="rId1"/>
  <headerFooter>
    <oddHeader>&amp;C&amp;G</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pageSetUpPr fitToPage="1"/>
  </sheetPr>
  <dimension ref="B9:R24"/>
  <sheetViews>
    <sheetView tabSelected="1" view="pageLayout" zoomScaleNormal="100" workbookViewId="0">
      <selection activeCell="E7" sqref="E7"/>
    </sheetView>
  </sheetViews>
  <sheetFormatPr defaultColWidth="9.1640625" defaultRowHeight="11.1" x14ac:dyDescent="0.35"/>
  <cols>
    <col min="1" max="1" width="2.44140625" style="5" customWidth="1"/>
    <col min="2" max="2" width="6.27734375" style="4" customWidth="1"/>
    <col min="3" max="3" width="20.5546875" style="10" customWidth="1"/>
    <col min="4" max="4" width="10.83203125" style="4" customWidth="1"/>
    <col min="5" max="5" width="8.44140625" style="4" customWidth="1"/>
    <col min="6" max="6" width="8.44140625" style="5" customWidth="1"/>
    <col min="7" max="7" width="2.44140625" style="5" customWidth="1"/>
    <col min="8" max="8" width="6.27734375" style="5" customWidth="1"/>
    <col min="9" max="9" width="17.27734375" style="5" bestFit="1" customWidth="1"/>
    <col min="10" max="10" width="10.83203125" style="5" customWidth="1"/>
    <col min="11" max="12" width="9.1640625" style="5"/>
    <col min="13" max="13" width="2.44140625" style="5" customWidth="1"/>
    <col min="14" max="14" width="6.27734375" style="5" customWidth="1"/>
    <col min="15" max="15" width="17.27734375" style="5" bestFit="1" customWidth="1"/>
    <col min="16" max="16" width="10.83203125" style="5" customWidth="1"/>
    <col min="17" max="17" width="9.1640625" style="5" customWidth="1"/>
    <col min="18" max="16384" width="9.1640625" style="5"/>
  </cols>
  <sheetData>
    <row r="9" spans="2:18" ht="19.8" thickBot="1" x14ac:dyDescent="0.65">
      <c r="B9" s="17" t="s">
        <v>31</v>
      </c>
      <c r="C9" s="12"/>
      <c r="D9" s="16"/>
      <c r="E9" s="16"/>
      <c r="F9" s="11"/>
      <c r="G9" s="11"/>
      <c r="H9" s="11"/>
      <c r="I9" s="11"/>
      <c r="J9" s="11"/>
      <c r="K9" s="11"/>
      <c r="L9" s="11"/>
      <c r="M9" s="11"/>
      <c r="N9" s="11"/>
      <c r="O9" s="11"/>
      <c r="P9" s="11"/>
      <c r="Q9" s="11"/>
      <c r="R9" s="11"/>
    </row>
    <row r="11" spans="2:18" ht="11.7" thickBot="1" x14ac:dyDescent="0.45">
      <c r="B11" s="37" t="s">
        <v>37</v>
      </c>
      <c r="C11" s="38"/>
      <c r="D11" s="38"/>
      <c r="E11" s="5"/>
      <c r="H11" s="47" t="s">
        <v>38</v>
      </c>
      <c r="I11" s="48"/>
      <c r="J11" s="49"/>
      <c r="N11" s="37" t="s">
        <v>39</v>
      </c>
      <c r="O11" s="38"/>
      <c r="P11" s="38"/>
    </row>
    <row r="12" spans="2:18" ht="11.4" x14ac:dyDescent="0.4">
      <c r="B12" s="39" t="s">
        <v>25</v>
      </c>
      <c r="C12" s="40"/>
      <c r="D12" s="15"/>
      <c r="E12" s="6"/>
      <c r="H12" s="39" t="s">
        <v>25</v>
      </c>
      <c r="I12" s="40"/>
      <c r="J12" s="15"/>
      <c r="K12" s="6"/>
      <c r="N12" s="39" t="s">
        <v>25</v>
      </c>
      <c r="O12" s="40"/>
      <c r="P12" s="15"/>
      <c r="Q12" s="6"/>
    </row>
    <row r="13" spans="2:18" ht="11.4" x14ac:dyDescent="0.4">
      <c r="B13" s="41" t="s">
        <v>27</v>
      </c>
      <c r="C13" s="42"/>
      <c r="D13" s="29"/>
      <c r="E13" s="7"/>
      <c r="F13" s="4"/>
      <c r="H13" s="41" t="s">
        <v>27</v>
      </c>
      <c r="I13" s="42"/>
      <c r="J13" s="29"/>
      <c r="K13" s="7"/>
      <c r="L13" s="4"/>
      <c r="N13" s="41" t="s">
        <v>27</v>
      </c>
      <c r="O13" s="42"/>
      <c r="P13" s="29"/>
      <c r="Q13" s="7"/>
      <c r="R13" s="4"/>
    </row>
    <row r="14" spans="2:18" ht="11.7" thickBot="1" x14ac:dyDescent="0.45">
      <c r="B14" s="43" t="s">
        <v>26</v>
      </c>
      <c r="C14" s="44"/>
      <c r="D14" s="36"/>
      <c r="F14" s="4"/>
      <c r="H14" s="43" t="s">
        <v>26</v>
      </c>
      <c r="I14" s="44"/>
      <c r="J14" s="36"/>
      <c r="K14" s="4"/>
      <c r="L14" s="4"/>
      <c r="N14" s="43" t="s">
        <v>26</v>
      </c>
      <c r="O14" s="44"/>
      <c r="P14" s="36"/>
      <c r="Q14" s="4"/>
      <c r="R14" s="4"/>
    </row>
    <row r="15" spans="2:18" x14ac:dyDescent="0.35">
      <c r="B15" s="50" t="s">
        <v>18</v>
      </c>
      <c r="C15" s="51"/>
      <c r="D15" s="34" t="str">
        <f>IF(OR(D13=0,D14=0)=TRUE,"",+D13-D14)</f>
        <v/>
      </c>
      <c r="F15" s="4"/>
      <c r="H15" s="50" t="s">
        <v>18</v>
      </c>
      <c r="I15" s="51"/>
      <c r="J15" s="34" t="str">
        <f>IF(OR(J13=0,J14=0)=TRUE,"",+J13-J14)</f>
        <v/>
      </c>
      <c r="K15" s="4"/>
      <c r="L15" s="4"/>
      <c r="N15" s="50" t="s">
        <v>18</v>
      </c>
      <c r="O15" s="51"/>
      <c r="P15" s="34" t="str">
        <f>IF(OR(P13=0,P14=0)=TRUE,"",+P13-P14)</f>
        <v/>
      </c>
      <c r="Q15" s="4"/>
      <c r="R15" s="4"/>
    </row>
    <row r="16" spans="2:18" x14ac:dyDescent="0.35">
      <c r="H16" s="4"/>
      <c r="I16" s="10"/>
      <c r="J16" s="4"/>
      <c r="K16" s="4"/>
      <c r="N16" s="4"/>
      <c r="O16" s="10"/>
      <c r="P16" s="4"/>
      <c r="Q16" s="4"/>
    </row>
    <row r="17" spans="2:18" x14ac:dyDescent="0.35">
      <c r="B17" s="18" t="s">
        <v>0</v>
      </c>
      <c r="C17" s="18" t="s">
        <v>1</v>
      </c>
      <c r="D17" s="18" t="s">
        <v>2</v>
      </c>
      <c r="E17" s="18" t="s">
        <v>3</v>
      </c>
      <c r="F17" s="18" t="s">
        <v>4</v>
      </c>
      <c r="G17" s="13"/>
      <c r="H17" s="18" t="s">
        <v>0</v>
      </c>
      <c r="I17" s="18" t="s">
        <v>1</v>
      </c>
      <c r="J17" s="18" t="s">
        <v>2</v>
      </c>
      <c r="K17" s="18" t="s">
        <v>3</v>
      </c>
      <c r="L17" s="18" t="s">
        <v>4</v>
      </c>
      <c r="M17" s="13"/>
      <c r="N17" s="18" t="s">
        <v>0</v>
      </c>
      <c r="O17" s="18" t="s">
        <v>1</v>
      </c>
      <c r="P17" s="18" t="s">
        <v>2</v>
      </c>
      <c r="Q17" s="18" t="s">
        <v>3</v>
      </c>
      <c r="R17" s="18" t="s">
        <v>4</v>
      </c>
    </row>
    <row r="18" spans="2:18" x14ac:dyDescent="0.35">
      <c r="B18" s="19" t="s">
        <v>5</v>
      </c>
      <c r="C18" s="20" t="s">
        <v>6</v>
      </c>
      <c r="D18" s="14" t="s">
        <v>28</v>
      </c>
      <c r="E18" s="9" t="str">
        <f>IF(OR(D13=0,D14=0)=TRUE,"",(+D15*0.55)+D14-2)</f>
        <v/>
      </c>
      <c r="F18" s="9" t="str">
        <f>IF(OR(D13=0,D14=0)=TRUE,"",(+D15*0.64)+D14+2)</f>
        <v/>
      </c>
      <c r="H18" s="19" t="s">
        <v>5</v>
      </c>
      <c r="I18" s="20" t="s">
        <v>6</v>
      </c>
      <c r="J18" s="14" t="s">
        <v>28</v>
      </c>
      <c r="K18" s="9" t="str">
        <f>IF(OR(J13=0,J14=0)=TRUE,"",(+J15*0.55)+J14-2)</f>
        <v/>
      </c>
      <c r="L18" s="9" t="str">
        <f>IF(OR(J13=0,J14=0)=TRUE,"",(+J15*0.64)+J14+2)</f>
        <v/>
      </c>
      <c r="N18" s="19" t="s">
        <v>5</v>
      </c>
      <c r="O18" s="20" t="s">
        <v>6</v>
      </c>
      <c r="P18" s="8" t="s">
        <v>7</v>
      </c>
      <c r="Q18" s="9" t="str">
        <f>IF(OR(P13=0,P14=0)=TRUE,"",(+P15*0.55)+P14-2)</f>
        <v/>
      </c>
      <c r="R18" s="9" t="str">
        <f>IF(OR(P13=0,P14=0)=TRUE,"",(+P15*0.64)+P14+2)</f>
        <v/>
      </c>
    </row>
    <row r="19" spans="2:18" x14ac:dyDescent="0.35">
      <c r="B19" s="21" t="s">
        <v>8</v>
      </c>
      <c r="C19" s="22" t="s">
        <v>9</v>
      </c>
      <c r="D19" s="14" t="s">
        <v>10</v>
      </c>
      <c r="E19" s="9" t="str">
        <f>IF(OR(D13=0,D14=0)=TRUE,"",(+D15*0.65)+D14-2)</f>
        <v/>
      </c>
      <c r="F19" s="9" t="str">
        <f>IF(OR(D13=0,D14=0)=TRUE,"",(+D15*0.74)+D14+2)</f>
        <v/>
      </c>
      <c r="H19" s="21" t="s">
        <v>8</v>
      </c>
      <c r="I19" s="22" t="s">
        <v>9</v>
      </c>
      <c r="J19" s="8" t="s">
        <v>10</v>
      </c>
      <c r="K19" s="9" t="str">
        <f>IF(OR(J13=0,J14=0)=TRUE,"",(+J15*0.65)+J14-2)</f>
        <v/>
      </c>
      <c r="L19" s="9" t="str">
        <f>IF(OR(J13=0,J14=0)=TRUE,"",(+J15*0.74)+J14+2)</f>
        <v/>
      </c>
      <c r="N19" s="21" t="s">
        <v>8</v>
      </c>
      <c r="O19" s="22" t="s">
        <v>9</v>
      </c>
      <c r="P19" s="8" t="s">
        <v>10</v>
      </c>
      <c r="Q19" s="9" t="str">
        <f>IF(OR(P13=0,P14=0)=TRUE,"",(+P15*0.65)+P14-2)</f>
        <v/>
      </c>
      <c r="R19" s="9" t="str">
        <f>IF(OR(P13=0,P14=0)=TRUE,"",(+P15*0.74)+P14+2)</f>
        <v/>
      </c>
    </row>
    <row r="20" spans="2:18" x14ac:dyDescent="0.35">
      <c r="B20" s="23" t="s">
        <v>11</v>
      </c>
      <c r="C20" s="24" t="s">
        <v>12</v>
      </c>
      <c r="D20" s="14" t="s">
        <v>13</v>
      </c>
      <c r="E20" s="9" t="str">
        <f>IF(OR(D13=0,D14=0)=TRUE,"",(+D15*0.75)+D14-2)</f>
        <v/>
      </c>
      <c r="F20" s="9" t="str">
        <f>IF(OR(D13=0,D14=0)=TRUE,"",(+D15*0.84)+D14+2)</f>
        <v/>
      </c>
      <c r="H20" s="23" t="s">
        <v>11</v>
      </c>
      <c r="I20" s="24" t="s">
        <v>12</v>
      </c>
      <c r="J20" s="8" t="s">
        <v>13</v>
      </c>
      <c r="K20" s="9" t="str">
        <f>IF(OR(J13=0,J14=0)=TRUE,"",(+J15*0.75)+J14-2)</f>
        <v/>
      </c>
      <c r="L20" s="9" t="str">
        <f>IF(OR(J13=0,J14=0)=TRUE,"",(+J15*0.84)+J14+2)</f>
        <v/>
      </c>
      <c r="N20" s="23" t="s">
        <v>11</v>
      </c>
      <c r="O20" s="24" t="s">
        <v>12</v>
      </c>
      <c r="P20" s="8" t="s">
        <v>13</v>
      </c>
      <c r="Q20" s="9" t="str">
        <f>IF(OR(P13=0,P14=0)=TRUE,"",(+P15*0.75)+P14-2)</f>
        <v/>
      </c>
      <c r="R20" s="9" t="str">
        <f>IF(OR(P13=0,P14=0)=TRUE,"",(+P15*0.84)+P14+2)</f>
        <v/>
      </c>
    </row>
    <row r="21" spans="2:18" x14ac:dyDescent="0.35">
      <c r="B21" s="25" t="s">
        <v>14</v>
      </c>
      <c r="C21" s="26" t="s">
        <v>15</v>
      </c>
      <c r="D21" s="8" t="s">
        <v>29</v>
      </c>
      <c r="E21" s="9" t="str">
        <f>IF(OR(D13=0,D14=0)=TRUE,"",(+D15*0.85)+D14-2)</f>
        <v/>
      </c>
      <c r="F21" s="9" t="str">
        <f>IF(OR(D13=0,D14=0)=TRUE,"",(+D15*0.92)+D14+2)</f>
        <v/>
      </c>
      <c r="H21" s="25" t="s">
        <v>14</v>
      </c>
      <c r="I21" s="26" t="s">
        <v>15</v>
      </c>
      <c r="J21" s="8" t="s">
        <v>29</v>
      </c>
      <c r="K21" s="9" t="str">
        <f>IF(OR(J13=0,J14=0)=TRUE,"",(+J15*0.85)+J14-2)</f>
        <v/>
      </c>
      <c r="L21" s="9" t="str">
        <f>IF(OR(J13=0,J14=0)=TRUE,"",(+J15*0.92)+J14+2)</f>
        <v/>
      </c>
      <c r="N21" s="25" t="s">
        <v>14</v>
      </c>
      <c r="O21" s="26" t="s">
        <v>15</v>
      </c>
      <c r="P21" s="8" t="s">
        <v>29</v>
      </c>
      <c r="Q21" s="9" t="str">
        <f>IF(OR(P13=0,P14=0)=TRUE,"",(+P15*0.85)+P14-2)</f>
        <v/>
      </c>
      <c r="R21" s="9" t="str">
        <f>IF(OR(P13=0,P14=0)=TRUE,"",(+P15*0.92)+P14+2)</f>
        <v/>
      </c>
    </row>
    <row r="22" spans="2:18" x14ac:dyDescent="0.35">
      <c r="B22" s="27" t="s">
        <v>16</v>
      </c>
      <c r="C22" s="28" t="s">
        <v>17</v>
      </c>
      <c r="D22" s="14" t="s">
        <v>30</v>
      </c>
      <c r="E22" s="9" t="str">
        <f>IF(OR(D13=0,D14=0)=TRUE,"",(+D15*0.93)+D14-2)</f>
        <v/>
      </c>
      <c r="F22" s="9" t="str">
        <f>IF(OR(D13=0,D14=0)=TRUE,"",(+D15*0.98)+D14+2)</f>
        <v/>
      </c>
      <c r="H22" s="27" t="s">
        <v>16</v>
      </c>
      <c r="I22" s="28" t="s">
        <v>17</v>
      </c>
      <c r="J22" s="14" t="s">
        <v>30</v>
      </c>
      <c r="K22" s="9" t="str">
        <f>IF(OR(J13=0,J14=0)=TRUE,"",(+J15*0.93)+J14-2)</f>
        <v/>
      </c>
      <c r="L22" s="9" t="str">
        <f>IF(OR(J13=0,J14=0)=TRUE,"",(+J15*0.98)+J14+2)</f>
        <v/>
      </c>
      <c r="N22" s="27" t="s">
        <v>16</v>
      </c>
      <c r="O22" s="28" t="s">
        <v>17</v>
      </c>
      <c r="P22" s="14" t="s">
        <v>30</v>
      </c>
      <c r="Q22" s="9" t="str">
        <f>IF(OR(P13=0,P14=0)=TRUE,"",(+P15*0.93)+P14-2)</f>
        <v/>
      </c>
      <c r="R22" s="9" t="str">
        <f>IF(OR(P13=0,P14=0)=TRUE,"",(+P15*0.98)+P14+2)</f>
        <v/>
      </c>
    </row>
    <row r="23" spans="2:18" x14ac:dyDescent="0.35">
      <c r="K23" s="4"/>
    </row>
    <row r="24" spans="2:18" x14ac:dyDescent="0.35">
      <c r="B24" s="5"/>
      <c r="D24" s="5"/>
      <c r="E24" s="5"/>
    </row>
  </sheetData>
  <sheetProtection sheet="1"/>
  <protectedRanges>
    <protectedRange sqref="D12:D14 J12:J14 P12:P14" name="Range1"/>
  </protectedRanges>
  <mergeCells count="15">
    <mergeCell ref="N11:P11"/>
    <mergeCell ref="N12:O12"/>
    <mergeCell ref="N13:O13"/>
    <mergeCell ref="N14:O14"/>
    <mergeCell ref="N15:O15"/>
    <mergeCell ref="B12:C12"/>
    <mergeCell ref="B13:C13"/>
    <mergeCell ref="B14:C14"/>
    <mergeCell ref="B15:C15"/>
    <mergeCell ref="B11:D11"/>
    <mergeCell ref="H11:J11"/>
    <mergeCell ref="H12:I12"/>
    <mergeCell ref="H13:I13"/>
    <mergeCell ref="H14:I14"/>
    <mergeCell ref="H15:I15"/>
  </mergeCells>
  <phoneticPr fontId="1" type="noConversion"/>
  <pageMargins left="0.7" right="0.7" top="0.75" bottom="0.75" header="0.3" footer="0.3"/>
  <pageSetup scale="74" fitToHeight="6" orientation="landscape" r:id="rId1"/>
  <headerFooter>
    <oddHeader>&amp;C&amp;G</oddHeader>
    <oddFooter>&amp;C5224 West State Road 46, Sanford, FL 32771 | 407.701.7586 | Robb@CoachRobb.com | www.CompleteRacingSolutions.com</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HR Zone Description</vt:lpstr>
      <vt:lpstr>HR Spreadsheet</vt:lpstr>
    </vt:vector>
  </TitlesOfParts>
  <Company>FLOORING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First Dianostic</dc:creator>
  <cp:lastModifiedBy>Micaela Riseling</cp:lastModifiedBy>
  <cp:lastPrinted>2018-02-03T19:48:38Z</cp:lastPrinted>
  <dcterms:created xsi:type="dcterms:W3CDTF">2007-04-20T19:27:09Z</dcterms:created>
  <dcterms:modified xsi:type="dcterms:W3CDTF">2025-04-08T17:51:36Z</dcterms:modified>
</cp:coreProperties>
</file>