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Youth Phase 6/"/>
    </mc:Choice>
  </mc:AlternateContent>
  <xr:revisionPtr revIDLastSave="0" documentId="8_{81F17574-E21C-4249-A4B3-8ADB4D9DFDB9}" xr6:coauthVersionLast="47" xr6:coauthVersionMax="47" xr10:uidLastSave="{00000000-0000-0000-0000-000000000000}"/>
  <bookViews>
    <workbookView xWindow="51720" yWindow="-120" windowWidth="29040" windowHeight="15720" tabRatio="975" activeTab="1" xr2:uid="{00000000-000D-0000-FFFF-FFFF00000000}"/>
  </bookViews>
  <sheets>
    <sheet name="HR Zone Description" sheetId="12" r:id="rId1"/>
    <sheet name="HR Spreadsheet"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2" l="1"/>
  <c r="D13" i="12"/>
  <c r="D15" i="4"/>
  <c r="F22" i="4" s="1"/>
  <c r="J15" i="4"/>
  <c r="K22" i="4" s="1"/>
  <c r="P15" i="4"/>
  <c r="R21" i="4" s="1"/>
  <c r="D10" i="12"/>
  <c r="D12" i="12"/>
  <c r="D14" i="12"/>
  <c r="D11" i="12"/>
  <c r="E10" i="12"/>
  <c r="E11" i="12"/>
  <c r="E12" i="12"/>
  <c r="E13" i="12"/>
  <c r="E14" i="12"/>
  <c r="E18" i="4" l="1"/>
  <c r="L18" i="4"/>
  <c r="L22" i="4"/>
  <c r="K21" i="4"/>
  <c r="K18" i="4"/>
  <c r="L19" i="4"/>
  <c r="K20" i="4"/>
  <c r="L20" i="4"/>
  <c r="L21" i="4"/>
  <c r="K19" i="4"/>
  <c r="F20" i="4"/>
  <c r="E19" i="4"/>
  <c r="F19" i="4"/>
  <c r="E20" i="4"/>
  <c r="F21" i="4"/>
  <c r="F18" i="4"/>
  <c r="E22" i="4"/>
  <c r="E21" i="4"/>
  <c r="R20" i="4"/>
  <c r="Q22" i="4"/>
  <c r="Q21" i="4"/>
  <c r="Q20" i="4"/>
  <c r="Q19" i="4"/>
  <c r="R22" i="4"/>
  <c r="Q18" i="4"/>
  <c r="R18" i="4"/>
  <c r="R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Robb Beams</author>
  </authors>
  <commentList>
    <comment ref="A17" authorId="0" shapeId="0" xr:uid="{00000000-0006-0000-0000-000001000000}">
      <text>
        <r>
          <rPr>
            <b/>
            <sz val="8"/>
            <color indexed="81"/>
            <rFont val="Tahoma"/>
            <family val="2"/>
          </rPr>
          <t xml:space="preserve">Robb Beams describes the purpose of this training zone as follows:
</t>
        </r>
        <r>
          <rPr>
            <sz val="8"/>
            <color indexed="81"/>
            <rFont val="Tahoma"/>
            <family val="2"/>
          </rPr>
          <t>1. This zone will promote recovery from high intensity training and long distance  intervals.
2. Use adipose tissue as a primary fuel source
3. Increase capillary development for delivering oxygen and dissipating lactic acid.</t>
        </r>
      </text>
    </comment>
    <comment ref="A24" authorId="0" shapeId="0" xr:uid="{00000000-0006-0000-0000-000002000000}">
      <text>
        <r>
          <rPr>
            <b/>
            <sz val="8"/>
            <color indexed="81"/>
            <rFont val="Tahoma"/>
            <family val="2"/>
          </rPr>
          <t>Robb Beams describes the purpose of this training zone as follows:</t>
        </r>
        <r>
          <rPr>
            <sz val="8"/>
            <color indexed="81"/>
            <rFont val="Tahoma"/>
            <family val="2"/>
          </rPr>
          <t xml:space="preserve">
1. Increases capillary development for delivering oxygen and dissipating lactic acid
2. Creates adaptations such as increased capillary development, increase in size and number of mitochondria, fat metabolism 
    and the increase of aerobic enzymes
3. Fuel sources come from both carbohydrates and adipose tissue</t>
        </r>
      </text>
    </comment>
    <comment ref="A32" authorId="0" shapeId="0" xr:uid="{00000000-0006-0000-0000-000003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39" authorId="0" shapeId="0" xr:uid="{00000000-0006-0000-0000-000004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45" authorId="0" shapeId="0" xr:uid="{00000000-0006-0000-0000-000005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power and speed
3. Fuel sources at this intensity comes from carbohydrates
4. The work to rest interval is 2:1 - if it takes longer than twice the interval set to get within the Recovery zone, 
    then the set is over</t>
        </r>
      </text>
    </comment>
  </commentList>
</comments>
</file>

<file path=xl/sharedStrings.xml><?xml version="1.0" encoding="utf-8"?>
<sst xmlns="http://schemas.openxmlformats.org/spreadsheetml/2006/main" count="126" uniqueCount="40">
  <si>
    <t>Zones</t>
  </si>
  <si>
    <t>Objective</t>
  </si>
  <si>
    <t>% Of HRR</t>
  </si>
  <si>
    <t>Low</t>
  </si>
  <si>
    <t>High</t>
  </si>
  <si>
    <t>Z1</t>
  </si>
  <si>
    <t>Recovery</t>
  </si>
  <si>
    <t>55 -64</t>
  </si>
  <si>
    <t>Z2</t>
  </si>
  <si>
    <t>Aerobic Foundation</t>
  </si>
  <si>
    <t>65 - 74</t>
  </si>
  <si>
    <t>Z3</t>
  </si>
  <si>
    <t>Intensive Endurance</t>
  </si>
  <si>
    <t>75 - 84</t>
  </si>
  <si>
    <t>Z4</t>
  </si>
  <si>
    <t>Anerobic Threshold</t>
  </si>
  <si>
    <t>Z5</t>
  </si>
  <si>
    <t>Lactate Tolerance</t>
  </si>
  <si>
    <t>Heart Rate Reserve</t>
  </si>
  <si>
    <t xml:space="preserve">Seasons Utilized: </t>
  </si>
  <si>
    <t>Pre-Season</t>
  </si>
  <si>
    <t>Pre-Competitive</t>
  </si>
  <si>
    <t>Competitive</t>
  </si>
  <si>
    <t>Off Season</t>
  </si>
  <si>
    <t>Run</t>
  </si>
  <si>
    <t>Enter Test Date  -&gt;</t>
  </si>
  <si>
    <t>Resting Heart Rate -&gt;</t>
  </si>
  <si>
    <t>Maximum Heart Rate -&gt;</t>
  </si>
  <si>
    <t>55 - 64</t>
  </si>
  <si>
    <t>85 - 92</t>
  </si>
  <si>
    <t>93 - 98</t>
  </si>
  <si>
    <t>Heart Rate Zone Calculators</t>
  </si>
  <si>
    <t>Z1 - Recovery</t>
  </si>
  <si>
    <t>Z2 - Aerobic Foundation</t>
  </si>
  <si>
    <t>Z3 - Intensive Endurance</t>
  </si>
  <si>
    <t>Z4 - Anaerobic Threshold</t>
  </si>
  <si>
    <t>Z5 - Lactate Tolerance</t>
  </si>
  <si>
    <t>Bicycle</t>
  </si>
  <si>
    <t>Concept2 Rower</t>
  </si>
  <si>
    <t xml:space="preserve">Motorcycle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</si>
</sst>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8"/>
      <name val="Arial"/>
      <family val="2"/>
    </font>
    <font>
      <b/>
      <sz val="8"/>
      <color indexed="81"/>
      <name val="Tahoma"/>
      <family val="2"/>
    </font>
    <font>
      <sz val="8"/>
      <color indexed="81"/>
      <name val="Tahoma"/>
      <family val="2"/>
    </font>
    <font>
      <sz val="10"/>
      <name val="Arial"/>
      <family val="2"/>
    </font>
    <font>
      <b/>
      <sz val="8"/>
      <name val="Tahoma"/>
      <family val="2"/>
    </font>
    <font>
      <sz val="8"/>
      <name val="Tahoma"/>
      <family val="2"/>
    </font>
    <font>
      <sz val="9"/>
      <name val="Tahoma"/>
      <family val="2"/>
    </font>
    <font>
      <b/>
      <sz val="9"/>
      <name val="Tahoma"/>
      <family val="2"/>
    </font>
    <font>
      <sz val="9"/>
      <name val="Arial"/>
      <family val="2"/>
    </font>
    <font>
      <b/>
      <sz val="9"/>
      <color indexed="10"/>
      <name val="Tahoma"/>
      <family val="2"/>
    </font>
    <font>
      <sz val="16"/>
      <name val="Tahoma"/>
      <family val="2"/>
    </font>
    <font>
      <sz val="9"/>
      <color theme="0"/>
      <name val="Tahoma"/>
      <family val="2"/>
    </font>
    <font>
      <b/>
      <sz val="9"/>
      <color theme="0"/>
      <name val="Tahoma"/>
      <family val="2"/>
    </font>
    <font>
      <sz val="9"/>
      <color theme="0"/>
      <name val="Arial"/>
      <family val="2"/>
    </font>
  </fonts>
  <fills count="12">
    <fill>
      <patternFill patternType="none"/>
    </fill>
    <fill>
      <patternFill patternType="gray125"/>
    </fill>
    <fill>
      <patternFill patternType="solid">
        <fgColor rgb="FF9FD3F3"/>
        <bgColor indexed="64"/>
      </patternFill>
    </fill>
    <fill>
      <patternFill patternType="solid">
        <fgColor rgb="FF105782"/>
        <bgColor indexed="64"/>
      </patternFill>
    </fill>
    <fill>
      <patternFill patternType="solid">
        <fgColor rgb="FFFFD4CD"/>
        <bgColor indexed="64"/>
      </patternFill>
    </fill>
    <fill>
      <patternFill patternType="solid">
        <fgColor rgb="FFFF9685"/>
        <bgColor indexed="64"/>
      </patternFill>
    </fill>
    <fill>
      <patternFill patternType="solid">
        <fgColor rgb="FFFF684F"/>
        <bgColor indexed="64"/>
      </patternFill>
    </fill>
    <fill>
      <patternFill patternType="solid">
        <fgColor rgb="FFFF300D"/>
        <bgColor indexed="64"/>
      </patternFill>
    </fill>
    <fill>
      <patternFill patternType="solid">
        <fgColor rgb="FFEA2100"/>
        <bgColor indexed="64"/>
      </patternFill>
    </fill>
    <fill>
      <patternFill patternType="solid">
        <fgColor theme="0"/>
        <bgColor indexed="64"/>
      </patternFill>
    </fill>
    <fill>
      <patternFill patternType="solid">
        <fgColor rgb="FFEAEAEA"/>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cellStyleXfs>
  <cellXfs count="52">
    <xf numFmtId="0" fontId="0" fillId="0" borderId="0" xfId="0"/>
    <xf numFmtId="0" fontId="6" fillId="0" borderId="0" xfId="0" applyFont="1"/>
    <xf numFmtId="0" fontId="6"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7" fillId="0" borderId="0" xfId="0" applyFont="1"/>
    <xf numFmtId="0" fontId="8" fillId="0" borderId="0" xfId="0" applyFont="1" applyAlignment="1">
      <alignment horizontal="right"/>
    </xf>
    <xf numFmtId="0" fontId="10" fillId="0" borderId="0" xfId="0" applyFont="1" applyAlignment="1">
      <alignment horizontal="center"/>
    </xf>
    <xf numFmtId="0" fontId="7" fillId="0" borderId="1" xfId="0" quotePrefix="1" applyFont="1" applyBorder="1" applyAlignment="1">
      <alignment horizontal="center"/>
    </xf>
    <xf numFmtId="1" fontId="7" fillId="0" borderId="1" xfId="0" applyNumberFormat="1" applyFont="1" applyBorder="1" applyAlignment="1">
      <alignment horizontal="center"/>
    </xf>
    <xf numFmtId="0" fontId="7" fillId="0" borderId="0" xfId="0" applyFont="1" applyAlignment="1">
      <alignment horizontal="right"/>
    </xf>
    <xf numFmtId="0" fontId="7" fillId="0" borderId="2" xfId="0" applyFont="1" applyBorder="1"/>
    <xf numFmtId="0" fontId="7" fillId="0" borderId="2" xfId="0" applyFont="1" applyBorder="1" applyAlignment="1">
      <alignment horizontal="right"/>
    </xf>
    <xf numFmtId="0" fontId="12" fillId="0" borderId="0" xfId="0" applyFont="1"/>
    <xf numFmtId="0" fontId="7" fillId="0" borderId="1" xfId="0" applyFont="1" applyBorder="1" applyAlignment="1">
      <alignment horizontal="center"/>
    </xf>
    <xf numFmtId="14" fontId="7" fillId="2" borderId="3" xfId="0" applyNumberFormat="1" applyFont="1" applyFill="1" applyBorder="1" applyAlignment="1">
      <alignment horizontal="center"/>
    </xf>
    <xf numFmtId="0" fontId="7" fillId="0" borderId="2" xfId="0" applyFont="1" applyBorder="1" applyAlignment="1">
      <alignment horizontal="center"/>
    </xf>
    <xf numFmtId="0" fontId="11" fillId="0" borderId="2" xfId="0" applyFont="1" applyBorder="1" applyAlignment="1">
      <alignment horizontal="left"/>
    </xf>
    <xf numFmtId="0" fontId="13" fillId="3" borderId="1" xfId="0" applyFont="1" applyFill="1" applyBorder="1" applyAlignment="1">
      <alignment horizontal="center"/>
    </xf>
    <xf numFmtId="0" fontId="7" fillId="4" borderId="1" xfId="0" applyFont="1" applyFill="1" applyBorder="1" applyAlignment="1">
      <alignment horizontal="center"/>
    </xf>
    <xf numFmtId="0" fontId="7" fillId="4" borderId="1" xfId="0" applyFont="1" applyFill="1" applyBorder="1" applyAlignment="1">
      <alignment horizontal="right"/>
    </xf>
    <xf numFmtId="0" fontId="7" fillId="5" borderId="1" xfId="0" applyFont="1" applyFill="1" applyBorder="1" applyAlignment="1">
      <alignment horizontal="center"/>
    </xf>
    <xf numFmtId="0" fontId="7" fillId="5" borderId="1" xfId="0" applyFont="1" applyFill="1" applyBorder="1" applyAlignment="1">
      <alignment horizontal="right"/>
    </xf>
    <xf numFmtId="0" fontId="7" fillId="6" borderId="1" xfId="0" applyFont="1" applyFill="1" applyBorder="1" applyAlignment="1">
      <alignment horizontal="center"/>
    </xf>
    <xf numFmtId="0" fontId="7" fillId="6" borderId="1" xfId="0" applyFont="1" applyFill="1" applyBorder="1" applyAlignment="1">
      <alignment horizontal="right"/>
    </xf>
    <xf numFmtId="0" fontId="7" fillId="7" borderId="1" xfId="0" applyFont="1" applyFill="1" applyBorder="1" applyAlignment="1">
      <alignment horizontal="center"/>
    </xf>
    <xf numFmtId="0" fontId="7" fillId="7" borderId="1" xfId="0" applyFont="1" applyFill="1" applyBorder="1" applyAlignment="1">
      <alignment horizontal="right"/>
    </xf>
    <xf numFmtId="0" fontId="7" fillId="8" borderId="1" xfId="0" applyFont="1" applyFill="1" applyBorder="1" applyAlignment="1">
      <alignment horizontal="center"/>
    </xf>
    <xf numFmtId="0" fontId="7" fillId="8" borderId="1" xfId="0" applyFont="1" applyFill="1" applyBorder="1" applyAlignment="1">
      <alignment horizontal="right"/>
    </xf>
    <xf numFmtId="1" fontId="7" fillId="2" borderId="3" xfId="0" applyNumberFormat="1" applyFont="1" applyFill="1" applyBorder="1" applyAlignment="1">
      <alignment horizontal="center"/>
    </xf>
    <xf numFmtId="0" fontId="6" fillId="0" borderId="0" xfId="0" applyFont="1" applyAlignment="1">
      <alignment horizontal="left"/>
    </xf>
    <xf numFmtId="0" fontId="6" fillId="9" borderId="0" xfId="0" applyFont="1" applyFill="1" applyAlignment="1">
      <alignment horizontal="center"/>
    </xf>
    <xf numFmtId="14" fontId="8" fillId="2" borderId="4" xfId="0" applyNumberFormat="1" applyFont="1" applyFill="1" applyBorder="1" applyAlignment="1">
      <alignment horizontal="center"/>
    </xf>
    <xf numFmtId="1" fontId="8" fillId="2" borderId="3" xfId="0" applyNumberFormat="1" applyFont="1" applyFill="1" applyBorder="1" applyAlignment="1">
      <alignment horizontal="center"/>
    </xf>
    <xf numFmtId="0" fontId="7" fillId="10" borderId="3" xfId="0" applyFont="1" applyFill="1" applyBorder="1" applyAlignment="1">
      <alignment horizontal="center"/>
    </xf>
    <xf numFmtId="1" fontId="8" fillId="2" borderId="5" xfId="0" applyNumberFormat="1" applyFont="1" applyFill="1" applyBorder="1" applyAlignment="1">
      <alignment horizontal="center"/>
    </xf>
    <xf numFmtId="1" fontId="7" fillId="2" borderId="5" xfId="0" applyNumberFormat="1" applyFont="1" applyFill="1" applyBorder="1" applyAlignment="1">
      <alignment horizontal="center"/>
    </xf>
    <xf numFmtId="0" fontId="13" fillId="3" borderId="5" xfId="0" applyFont="1" applyFill="1" applyBorder="1" applyAlignment="1">
      <alignment horizontal="center"/>
    </xf>
    <xf numFmtId="0" fontId="14" fillId="3" borderId="5" xfId="0" applyFont="1" applyFill="1" applyBorder="1" applyAlignment="1">
      <alignment horizontal="center"/>
    </xf>
    <xf numFmtId="0" fontId="7" fillId="11" borderId="3" xfId="0" applyFont="1" applyFill="1" applyBorder="1" applyAlignment="1">
      <alignment horizontal="right"/>
    </xf>
    <xf numFmtId="0" fontId="9" fillId="11" borderId="3" xfId="0" applyFont="1" applyFill="1" applyBorder="1" applyAlignment="1">
      <alignment horizontal="right"/>
    </xf>
    <xf numFmtId="0" fontId="7" fillId="11" borderId="1" xfId="0" applyFont="1" applyFill="1" applyBorder="1" applyAlignment="1">
      <alignment horizontal="right"/>
    </xf>
    <xf numFmtId="0" fontId="9" fillId="11" borderId="1" xfId="0" applyFont="1" applyFill="1" applyBorder="1" applyAlignment="1">
      <alignment horizontal="right"/>
    </xf>
    <xf numFmtId="0" fontId="7" fillId="11" borderId="5" xfId="0" applyFont="1" applyFill="1" applyBorder="1" applyAlignment="1">
      <alignment horizontal="right"/>
    </xf>
    <xf numFmtId="0" fontId="9" fillId="11" borderId="5" xfId="0" applyFont="1" applyFill="1" applyBorder="1" applyAlignment="1">
      <alignment horizontal="right"/>
    </xf>
    <xf numFmtId="0" fontId="7" fillId="10" borderId="3" xfId="0" applyFont="1" applyFill="1" applyBorder="1" applyAlignment="1">
      <alignment horizontal="right"/>
    </xf>
    <xf numFmtId="0" fontId="9" fillId="10" borderId="3" xfId="0" applyFont="1" applyFill="1" applyBorder="1" applyAlignment="1">
      <alignment horizontal="right"/>
    </xf>
    <xf numFmtId="0" fontId="13" fillId="3" borderId="8" xfId="0" applyFont="1" applyFill="1" applyBorder="1" applyAlignment="1">
      <alignment horizontal="center"/>
    </xf>
    <xf numFmtId="0" fontId="13" fillId="3" borderId="9" xfId="0" applyFont="1" applyFill="1" applyBorder="1" applyAlignment="1">
      <alignment horizontal="center"/>
    </xf>
    <xf numFmtId="0" fontId="13" fillId="3" borderId="10" xfId="0" applyFont="1" applyFill="1" applyBorder="1" applyAlignment="1">
      <alignment horizontal="center"/>
    </xf>
    <xf numFmtId="0" fontId="7" fillId="10" borderId="6" xfId="0" applyFont="1" applyFill="1" applyBorder="1" applyAlignment="1">
      <alignment horizontal="right"/>
    </xf>
    <xf numFmtId="0" fontId="7" fillId="10" borderId="7" xfId="0" applyFont="1" applyFill="1" applyBorder="1" applyAlignment="1">
      <alignment horizontal="righ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146684</xdr:colOff>
      <xdr:row>2</xdr:row>
      <xdr:rowOff>87629</xdr:rowOff>
    </xdr:from>
    <xdr:to>
      <xdr:col>5</xdr:col>
      <xdr:colOff>695022</xdr:colOff>
      <xdr:row>6</xdr:row>
      <xdr:rowOff>121993</xdr:rowOff>
    </xdr:to>
    <xdr:sp macro="" textlink="">
      <xdr:nvSpPr>
        <xdr:cNvPr id="2" name="Left Arrow 1">
          <a:extLst>
            <a:ext uri="{FF2B5EF4-FFF2-40B4-BE49-F238E27FC236}">
              <a16:creationId xmlns:a16="http://schemas.microsoft.com/office/drawing/2014/main" id="{1C956BB2-533B-F650-BF9E-7DD6B79C7E45}"/>
            </a:ext>
          </a:extLst>
        </xdr:cNvPr>
        <xdr:cNvSpPr/>
      </xdr:nvSpPr>
      <xdr:spPr>
        <a:xfrm>
          <a:off x="3467099" y="314325"/>
          <a:ext cx="2505076" cy="695325"/>
        </a:xfrm>
        <a:prstGeom prst="leftArrow">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100">
              <a:solidFill>
                <a:sysClr val="windowText" lastClr="000000"/>
              </a:solidFill>
            </a:rPr>
            <a:t>Ente</a:t>
          </a:r>
          <a:r>
            <a:rPr lang="en-US" sz="1100" baseline="0">
              <a:solidFill>
                <a:sysClr val="windowText" lastClr="000000"/>
              </a:solidFill>
            </a:rPr>
            <a:t>r Data in light blue cells ONLY!</a:t>
          </a: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E49"/>
  <sheetViews>
    <sheetView view="pageLayout" topLeftCell="A17" zoomScaleNormal="100" workbookViewId="0">
      <selection activeCell="I13" sqref="I13"/>
    </sheetView>
  </sheetViews>
  <sheetFormatPr defaultColWidth="9.1640625" defaultRowHeight="10.199999999999999" x14ac:dyDescent="0.35"/>
  <cols>
    <col min="1" max="1" width="20.1640625" style="2" bestFit="1" customWidth="1"/>
    <col min="2" max="2" width="17.27734375" style="2" bestFit="1" customWidth="1"/>
    <col min="3" max="3" width="10" style="2" bestFit="1" customWidth="1"/>
    <col min="4" max="4" width="13.1640625" style="2" customWidth="1"/>
    <col min="5" max="5" width="14.71875" style="2" customWidth="1"/>
    <col min="6" max="6" width="12.27734375" style="1" customWidth="1"/>
    <col min="7" max="16384" width="9.1640625" style="1"/>
  </cols>
  <sheetData>
    <row r="1" spans="1:5" ht="4.5" customHeight="1" x14ac:dyDescent="0.35"/>
    <row r="2" spans="1:5" ht="21.75" customHeight="1" x14ac:dyDescent="0.35">
      <c r="A2" s="3"/>
      <c r="C2" s="3"/>
    </row>
    <row r="3" spans="1:5" ht="11.7" thickBot="1" x14ac:dyDescent="0.45">
      <c r="A3" s="37" t="s">
        <v>24</v>
      </c>
      <c r="B3" s="38"/>
      <c r="C3" s="38"/>
      <c r="D3" s="5"/>
      <c r="E3" s="5"/>
    </row>
    <row r="4" spans="1:5" ht="11.4" x14ac:dyDescent="0.4">
      <c r="A4" s="39" t="s">
        <v>25</v>
      </c>
      <c r="B4" s="40"/>
      <c r="C4" s="32">
        <v>45078</v>
      </c>
      <c r="D4" s="6"/>
      <c r="E4" s="5"/>
    </row>
    <row r="5" spans="1:5" ht="11.4" x14ac:dyDescent="0.4">
      <c r="A5" s="41" t="s">
        <v>27</v>
      </c>
      <c r="B5" s="42"/>
      <c r="C5" s="33">
        <v>185</v>
      </c>
      <c r="D5" s="7"/>
      <c r="E5" s="4"/>
    </row>
    <row r="6" spans="1:5" ht="11.7" thickBot="1" x14ac:dyDescent="0.45">
      <c r="A6" s="43" t="s">
        <v>26</v>
      </c>
      <c r="B6" s="44"/>
      <c r="C6" s="35">
        <v>55</v>
      </c>
      <c r="D6" s="4"/>
      <c r="E6" s="4"/>
    </row>
    <row r="7" spans="1:5" ht="11.4" x14ac:dyDescent="0.4">
      <c r="A7" s="45" t="s">
        <v>18</v>
      </c>
      <c r="B7" s="46"/>
      <c r="C7" s="34">
        <f>IF(OR(C5=0,C6=0)=TRUE,"--",+C5-C6)</f>
        <v>130</v>
      </c>
      <c r="D7" s="4"/>
      <c r="E7" s="4"/>
    </row>
    <row r="8" spans="1:5" ht="11.1" x14ac:dyDescent="0.35">
      <c r="A8" s="4"/>
      <c r="B8" s="10"/>
      <c r="C8" s="4"/>
      <c r="D8" s="4"/>
      <c r="E8" s="5"/>
    </row>
    <row r="9" spans="1:5" ht="11.1" x14ac:dyDescent="0.35">
      <c r="A9" s="18" t="s">
        <v>0</v>
      </c>
      <c r="B9" s="18" t="s">
        <v>1</v>
      </c>
      <c r="C9" s="18" t="s">
        <v>2</v>
      </c>
      <c r="D9" s="18" t="s">
        <v>3</v>
      </c>
      <c r="E9" s="18" t="s">
        <v>4</v>
      </c>
    </row>
    <row r="10" spans="1:5" ht="11.1" x14ac:dyDescent="0.35">
      <c r="A10" s="19" t="s">
        <v>5</v>
      </c>
      <c r="B10" s="20" t="s">
        <v>6</v>
      </c>
      <c r="C10" s="14" t="s">
        <v>28</v>
      </c>
      <c r="D10" s="9">
        <f>IF(OR(C5=0,C6=0)=TRUE,"",(+C7*0.55)+C6-2)</f>
        <v>124.5</v>
      </c>
      <c r="E10" s="9">
        <f>IF(OR(C5=0,C6=0)=TRUE,"",(+C7*0.64)+C6+2)</f>
        <v>140.19999999999999</v>
      </c>
    </row>
    <row r="11" spans="1:5" ht="11.1" x14ac:dyDescent="0.35">
      <c r="A11" s="21" t="s">
        <v>8</v>
      </c>
      <c r="B11" s="22" t="s">
        <v>9</v>
      </c>
      <c r="C11" s="14" t="s">
        <v>10</v>
      </c>
      <c r="D11" s="9">
        <f>IF(OR(C5=0,C6=0)=TRUE,"",(+C7*0.65)+C6-2)</f>
        <v>137.5</v>
      </c>
      <c r="E11" s="9">
        <f>IF(OR(C5=0,C6=0)=TRUE,"",(+C7*0.74)+C6+2)</f>
        <v>153.19999999999999</v>
      </c>
    </row>
    <row r="12" spans="1:5" ht="11.1" x14ac:dyDescent="0.35">
      <c r="A12" s="23" t="s">
        <v>11</v>
      </c>
      <c r="B12" s="24" t="s">
        <v>12</v>
      </c>
      <c r="C12" s="14" t="s">
        <v>13</v>
      </c>
      <c r="D12" s="9">
        <f>IF(OR(C5=0,C6=0)=TRUE,"",(+C7*0.75)+C6-2)</f>
        <v>150.5</v>
      </c>
      <c r="E12" s="9">
        <f>IF(OR(C5=0,C6=0)=TRUE,"",(+C7*0.84)+C6+2)</f>
        <v>166.2</v>
      </c>
    </row>
    <row r="13" spans="1:5" ht="11.1" x14ac:dyDescent="0.35">
      <c r="A13" s="25" t="s">
        <v>14</v>
      </c>
      <c r="B13" s="26" t="s">
        <v>15</v>
      </c>
      <c r="C13" s="8" t="s">
        <v>29</v>
      </c>
      <c r="D13" s="9">
        <f>IF(OR(C5=0,C6=0)=TRUE,"",(+C7*0.85)+C6-2)</f>
        <v>163.5</v>
      </c>
      <c r="E13" s="9">
        <f>IF(OR(C5=0,C6=0)=TRUE,"",(+C7*0.92)+C6+2)</f>
        <v>176.60000000000002</v>
      </c>
    </row>
    <row r="14" spans="1:5" ht="11.1" x14ac:dyDescent="0.35">
      <c r="A14" s="27" t="s">
        <v>16</v>
      </c>
      <c r="B14" s="28" t="s">
        <v>17</v>
      </c>
      <c r="C14" s="14" t="s">
        <v>30</v>
      </c>
      <c r="D14" s="9">
        <f>IF(OR(C5=0,C6=0)=TRUE,"",(+C7*0.93)+C6-2)</f>
        <v>173.9</v>
      </c>
      <c r="E14" s="9">
        <f>IF(OR(C5=0,C6=0)=TRUE,"",(+C7*0.98)+C6+2)</f>
        <v>184.39999999999998</v>
      </c>
    </row>
    <row r="15" spans="1:5" ht="11.1" x14ac:dyDescent="0.35">
      <c r="A15" s="4"/>
      <c r="B15" s="10"/>
      <c r="C15" s="4"/>
      <c r="D15" s="4"/>
      <c r="E15" s="5"/>
    </row>
    <row r="16" spans="1:5" ht="11.1" x14ac:dyDescent="0.35">
      <c r="A16" s="4"/>
      <c r="B16" s="10"/>
      <c r="C16" s="4"/>
      <c r="D16" s="4"/>
      <c r="E16" s="5"/>
    </row>
    <row r="17" spans="1:1" ht="11.1" x14ac:dyDescent="0.35">
      <c r="A17" s="19" t="s">
        <v>32</v>
      </c>
    </row>
    <row r="18" spans="1:1" x14ac:dyDescent="0.35">
      <c r="A18" s="30" t="s">
        <v>19</v>
      </c>
    </row>
    <row r="19" spans="1:1" x14ac:dyDescent="0.35">
      <c r="A19" s="30" t="s">
        <v>20</v>
      </c>
    </row>
    <row r="20" spans="1:1" x14ac:dyDescent="0.35">
      <c r="A20" s="30" t="s">
        <v>21</v>
      </c>
    </row>
    <row r="21" spans="1:1" x14ac:dyDescent="0.35">
      <c r="A21" s="30" t="s">
        <v>22</v>
      </c>
    </row>
    <row r="22" spans="1:1" x14ac:dyDescent="0.35">
      <c r="A22" s="30" t="s">
        <v>23</v>
      </c>
    </row>
    <row r="23" spans="1:1" x14ac:dyDescent="0.35">
      <c r="A23" s="30"/>
    </row>
    <row r="24" spans="1:1" ht="11.1" x14ac:dyDescent="0.35">
      <c r="A24" s="21" t="s">
        <v>33</v>
      </c>
    </row>
    <row r="25" spans="1:1" x14ac:dyDescent="0.35">
      <c r="A25" s="30" t="s">
        <v>19</v>
      </c>
    </row>
    <row r="26" spans="1:1" ht="5.25" customHeight="1" x14ac:dyDescent="0.35">
      <c r="A26" s="30"/>
    </row>
    <row r="27" spans="1:1" x14ac:dyDescent="0.35">
      <c r="A27" s="30" t="s">
        <v>20</v>
      </c>
    </row>
    <row r="28" spans="1:1" x14ac:dyDescent="0.35">
      <c r="A28" s="30" t="s">
        <v>21</v>
      </c>
    </row>
    <row r="29" spans="1:1" x14ac:dyDescent="0.35">
      <c r="A29" s="30" t="s">
        <v>22</v>
      </c>
    </row>
    <row r="30" spans="1:1" x14ac:dyDescent="0.35">
      <c r="A30" s="30" t="s">
        <v>23</v>
      </c>
    </row>
    <row r="32" spans="1:1" ht="11.1" x14ac:dyDescent="0.35">
      <c r="A32" s="23" t="s">
        <v>34</v>
      </c>
    </row>
    <row r="33" spans="1:1" x14ac:dyDescent="0.35">
      <c r="A33" s="30" t="s">
        <v>19</v>
      </c>
    </row>
    <row r="34" spans="1:1" ht="4.5" customHeight="1" x14ac:dyDescent="0.35">
      <c r="A34" s="30"/>
    </row>
    <row r="35" spans="1:1" x14ac:dyDescent="0.35">
      <c r="A35" s="30" t="s">
        <v>20</v>
      </c>
    </row>
    <row r="36" spans="1:1" x14ac:dyDescent="0.35">
      <c r="A36" s="30" t="s">
        <v>21</v>
      </c>
    </row>
    <row r="37" spans="1:1" x14ac:dyDescent="0.35">
      <c r="A37" s="30" t="s">
        <v>22</v>
      </c>
    </row>
    <row r="38" spans="1:1" x14ac:dyDescent="0.35">
      <c r="A38" s="30"/>
    </row>
    <row r="39" spans="1:1" ht="11.1" x14ac:dyDescent="0.35">
      <c r="A39" s="25" t="s">
        <v>35</v>
      </c>
    </row>
    <row r="40" spans="1:1" x14ac:dyDescent="0.35">
      <c r="A40" s="30" t="s">
        <v>19</v>
      </c>
    </row>
    <row r="41" spans="1:1" ht="3.75" customHeight="1" x14ac:dyDescent="0.35">
      <c r="A41" s="30"/>
    </row>
    <row r="42" spans="1:1" x14ac:dyDescent="0.35">
      <c r="A42" s="30" t="s">
        <v>21</v>
      </c>
    </row>
    <row r="43" spans="1:1" x14ac:dyDescent="0.35">
      <c r="A43" s="30" t="s">
        <v>22</v>
      </c>
    </row>
    <row r="44" spans="1:1" x14ac:dyDescent="0.35">
      <c r="A44" s="31"/>
    </row>
    <row r="45" spans="1:1" ht="11.1" x14ac:dyDescent="0.35">
      <c r="A45" s="27" t="s">
        <v>36</v>
      </c>
    </row>
    <row r="46" spans="1:1" x14ac:dyDescent="0.35">
      <c r="A46" s="30" t="s">
        <v>19</v>
      </c>
    </row>
    <row r="47" spans="1:1" ht="4.5" customHeight="1" x14ac:dyDescent="0.35">
      <c r="A47" s="30"/>
    </row>
    <row r="48" spans="1:1" x14ac:dyDescent="0.35">
      <c r="A48" s="30" t="s">
        <v>21</v>
      </c>
    </row>
    <row r="49" spans="1:1" x14ac:dyDescent="0.35">
      <c r="A49" s="30" t="s">
        <v>22</v>
      </c>
    </row>
  </sheetData>
  <sheetProtection sheet="1"/>
  <mergeCells count="5">
    <mergeCell ref="A3:C3"/>
    <mergeCell ref="A4:B4"/>
    <mergeCell ref="A5:B5"/>
    <mergeCell ref="A6:B6"/>
    <mergeCell ref="A7:B7"/>
  </mergeCells>
  <phoneticPr fontId="0" type="noConversion"/>
  <pageMargins left="0.7" right="0.7" top="0.75" bottom="0.75" header="0.3" footer="0.3"/>
  <pageSetup fitToHeight="6" orientation="landscape" cellComments="asDisplayed" r:id="rId1"/>
  <headerFooter>
    <oddHeader>&amp;C&amp;G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pageSetUpPr fitToPage="1"/>
  </sheetPr>
  <dimension ref="B9:R24"/>
  <sheetViews>
    <sheetView tabSelected="1" view="pageLayout" zoomScaleNormal="100" workbookViewId="0">
      <selection activeCell="E7" sqref="E7"/>
    </sheetView>
  </sheetViews>
  <sheetFormatPr defaultColWidth="9.1640625" defaultRowHeight="11.1" x14ac:dyDescent="0.35"/>
  <cols>
    <col min="1" max="1" width="2.44140625" style="5" customWidth="1"/>
    <col min="2" max="2" width="6.27734375" style="4" customWidth="1"/>
    <col min="3" max="3" width="20.5546875" style="10" customWidth="1"/>
    <col min="4" max="4" width="10.83203125" style="4" customWidth="1"/>
    <col min="5" max="5" width="8.44140625" style="4" customWidth="1"/>
    <col min="6" max="6" width="8.44140625" style="5" customWidth="1"/>
    <col min="7" max="7" width="2.44140625" style="5" customWidth="1"/>
    <col min="8" max="8" width="6.27734375" style="5" customWidth="1"/>
    <col min="9" max="9" width="17.27734375" style="5" bestFit="1" customWidth="1"/>
    <col min="10" max="10" width="10.83203125" style="5" customWidth="1"/>
    <col min="11" max="12" width="9.1640625" style="5"/>
    <col min="13" max="13" width="2.44140625" style="5" customWidth="1"/>
    <col min="14" max="14" width="6.27734375" style="5" customWidth="1"/>
    <col min="15" max="15" width="17.27734375" style="5" bestFit="1" customWidth="1"/>
    <col min="16" max="16" width="10.83203125" style="5" customWidth="1"/>
    <col min="17" max="17" width="9.1640625" style="5" customWidth="1"/>
    <col min="18" max="16384" width="9.1640625" style="5"/>
  </cols>
  <sheetData>
    <row r="9" spans="2:18" ht="19.8" thickBot="1" x14ac:dyDescent="0.65">
      <c r="B9" s="17" t="s">
        <v>31</v>
      </c>
      <c r="C9" s="12"/>
      <c r="D9" s="16"/>
      <c r="E9" s="16"/>
      <c r="F9" s="11"/>
      <c r="G9" s="11"/>
      <c r="H9" s="11"/>
      <c r="I9" s="11"/>
      <c r="J9" s="11"/>
      <c r="K9" s="11"/>
      <c r="L9" s="11"/>
      <c r="M9" s="11"/>
      <c r="N9" s="11"/>
      <c r="O9" s="11"/>
      <c r="P9" s="11"/>
      <c r="Q9" s="11"/>
      <c r="R9" s="11"/>
    </row>
    <row r="11" spans="2:18" ht="11.7" thickBot="1" x14ac:dyDescent="0.45">
      <c r="B11" s="37" t="s">
        <v>37</v>
      </c>
      <c r="C11" s="38"/>
      <c r="D11" s="38"/>
      <c r="E11" s="5"/>
      <c r="H11" s="47" t="s">
        <v>38</v>
      </c>
      <c r="I11" s="48"/>
      <c r="J11" s="49"/>
      <c r="N11" s="37" t="s">
        <v>39</v>
      </c>
      <c r="O11" s="38"/>
      <c r="P11" s="38"/>
    </row>
    <row r="12" spans="2:18" ht="11.4" x14ac:dyDescent="0.4">
      <c r="B12" s="39" t="s">
        <v>25</v>
      </c>
      <c r="C12" s="40"/>
      <c r="D12" s="15"/>
      <c r="E12" s="6"/>
      <c r="H12" s="39" t="s">
        <v>25</v>
      </c>
      <c r="I12" s="40"/>
      <c r="J12" s="15"/>
      <c r="K12" s="6"/>
      <c r="N12" s="39" t="s">
        <v>25</v>
      </c>
      <c r="O12" s="40"/>
      <c r="P12" s="15"/>
      <c r="Q12" s="6"/>
    </row>
    <row r="13" spans="2:18" ht="11.4" x14ac:dyDescent="0.4">
      <c r="B13" s="41" t="s">
        <v>27</v>
      </c>
      <c r="C13" s="42"/>
      <c r="D13" s="29"/>
      <c r="E13" s="7"/>
      <c r="F13" s="4"/>
      <c r="H13" s="41" t="s">
        <v>27</v>
      </c>
      <c r="I13" s="42"/>
      <c r="J13" s="29"/>
      <c r="K13" s="7"/>
      <c r="L13" s="4"/>
      <c r="N13" s="41" t="s">
        <v>27</v>
      </c>
      <c r="O13" s="42"/>
      <c r="P13" s="29"/>
      <c r="Q13" s="7"/>
      <c r="R13" s="4"/>
    </row>
    <row r="14" spans="2:18" ht="11.7" thickBot="1" x14ac:dyDescent="0.45">
      <c r="B14" s="43" t="s">
        <v>26</v>
      </c>
      <c r="C14" s="44"/>
      <c r="D14" s="36"/>
      <c r="F14" s="4"/>
      <c r="H14" s="43" t="s">
        <v>26</v>
      </c>
      <c r="I14" s="44"/>
      <c r="J14" s="36"/>
      <c r="K14" s="4"/>
      <c r="L14" s="4"/>
      <c r="N14" s="43" t="s">
        <v>26</v>
      </c>
      <c r="O14" s="44"/>
      <c r="P14" s="36"/>
      <c r="Q14" s="4"/>
      <c r="R14" s="4"/>
    </row>
    <row r="15" spans="2:18" x14ac:dyDescent="0.35">
      <c r="B15" s="50" t="s">
        <v>18</v>
      </c>
      <c r="C15" s="51"/>
      <c r="D15" s="34" t="str">
        <f>IF(OR(D13=0,D14=0)=TRUE,"",+D13-D14)</f>
        <v/>
      </c>
      <c r="F15" s="4"/>
      <c r="H15" s="50" t="s">
        <v>18</v>
      </c>
      <c r="I15" s="51"/>
      <c r="J15" s="34" t="str">
        <f>IF(OR(J13=0,J14=0)=TRUE,"",+J13-J14)</f>
        <v/>
      </c>
      <c r="K15" s="4"/>
      <c r="L15" s="4"/>
      <c r="N15" s="50" t="s">
        <v>18</v>
      </c>
      <c r="O15" s="51"/>
      <c r="P15" s="34" t="str">
        <f>IF(OR(P13=0,P14=0)=TRUE,"",+P13-P14)</f>
        <v/>
      </c>
      <c r="Q15" s="4"/>
      <c r="R15" s="4"/>
    </row>
    <row r="16" spans="2:18" x14ac:dyDescent="0.35">
      <c r="H16" s="4"/>
      <c r="I16" s="10"/>
      <c r="J16" s="4"/>
      <c r="K16" s="4"/>
      <c r="N16" s="4"/>
      <c r="O16" s="10"/>
      <c r="P16" s="4"/>
      <c r="Q16" s="4"/>
    </row>
    <row r="17" spans="2:18" x14ac:dyDescent="0.35">
      <c r="B17" s="18" t="s">
        <v>0</v>
      </c>
      <c r="C17" s="18" t="s">
        <v>1</v>
      </c>
      <c r="D17" s="18" t="s">
        <v>2</v>
      </c>
      <c r="E17" s="18" t="s">
        <v>3</v>
      </c>
      <c r="F17" s="18" t="s">
        <v>4</v>
      </c>
      <c r="G17" s="13"/>
      <c r="H17" s="18" t="s">
        <v>0</v>
      </c>
      <c r="I17" s="18" t="s">
        <v>1</v>
      </c>
      <c r="J17" s="18" t="s">
        <v>2</v>
      </c>
      <c r="K17" s="18" t="s">
        <v>3</v>
      </c>
      <c r="L17" s="18" t="s">
        <v>4</v>
      </c>
      <c r="M17" s="13"/>
      <c r="N17" s="18" t="s">
        <v>0</v>
      </c>
      <c r="O17" s="18" t="s">
        <v>1</v>
      </c>
      <c r="P17" s="18" t="s">
        <v>2</v>
      </c>
      <c r="Q17" s="18" t="s">
        <v>3</v>
      </c>
      <c r="R17" s="18" t="s">
        <v>4</v>
      </c>
    </row>
    <row r="18" spans="2:18" x14ac:dyDescent="0.35">
      <c r="B18" s="19" t="s">
        <v>5</v>
      </c>
      <c r="C18" s="20" t="s">
        <v>6</v>
      </c>
      <c r="D18" s="14" t="s">
        <v>28</v>
      </c>
      <c r="E18" s="9" t="str">
        <f>IF(OR(D13=0,D14=0)=TRUE,"",(+D15*0.55)+D14-2)</f>
        <v/>
      </c>
      <c r="F18" s="9" t="str">
        <f>IF(OR(D13=0,D14=0)=TRUE,"",(+D15*0.64)+D14+2)</f>
        <v/>
      </c>
      <c r="H18" s="19" t="s">
        <v>5</v>
      </c>
      <c r="I18" s="20" t="s">
        <v>6</v>
      </c>
      <c r="J18" s="14" t="s">
        <v>28</v>
      </c>
      <c r="K18" s="9" t="str">
        <f>IF(OR(J13=0,J14=0)=TRUE,"",(+J15*0.55)+J14-2)</f>
        <v/>
      </c>
      <c r="L18" s="9" t="str">
        <f>IF(OR(J13=0,J14=0)=TRUE,"",(+J15*0.64)+J14+2)</f>
        <v/>
      </c>
      <c r="N18" s="19" t="s">
        <v>5</v>
      </c>
      <c r="O18" s="20" t="s">
        <v>6</v>
      </c>
      <c r="P18" s="8" t="s">
        <v>7</v>
      </c>
      <c r="Q18" s="9" t="str">
        <f>IF(OR(P13=0,P14=0)=TRUE,"",(+P15*0.55)+P14-2)</f>
        <v/>
      </c>
      <c r="R18" s="9" t="str">
        <f>IF(OR(P13=0,P14=0)=TRUE,"",(+P15*0.64)+P14+2)</f>
        <v/>
      </c>
    </row>
    <row r="19" spans="2:18" x14ac:dyDescent="0.35">
      <c r="B19" s="21" t="s">
        <v>8</v>
      </c>
      <c r="C19" s="22" t="s">
        <v>9</v>
      </c>
      <c r="D19" s="14" t="s">
        <v>10</v>
      </c>
      <c r="E19" s="9" t="str">
        <f>IF(OR(D13=0,D14=0)=TRUE,"",(+D15*0.65)+D14-2)</f>
        <v/>
      </c>
      <c r="F19" s="9" t="str">
        <f>IF(OR(D13=0,D14=0)=TRUE,"",(+D15*0.74)+D14+2)</f>
        <v/>
      </c>
      <c r="H19" s="21" t="s">
        <v>8</v>
      </c>
      <c r="I19" s="22" t="s">
        <v>9</v>
      </c>
      <c r="J19" s="8" t="s">
        <v>10</v>
      </c>
      <c r="K19" s="9" t="str">
        <f>IF(OR(J13=0,J14=0)=TRUE,"",(+J15*0.65)+J14-2)</f>
        <v/>
      </c>
      <c r="L19" s="9" t="str">
        <f>IF(OR(J13=0,J14=0)=TRUE,"",(+J15*0.74)+J14+2)</f>
        <v/>
      </c>
      <c r="N19" s="21" t="s">
        <v>8</v>
      </c>
      <c r="O19" s="22" t="s">
        <v>9</v>
      </c>
      <c r="P19" s="8" t="s">
        <v>10</v>
      </c>
      <c r="Q19" s="9" t="str">
        <f>IF(OR(P13=0,P14=0)=TRUE,"",(+P15*0.65)+P14-2)</f>
        <v/>
      </c>
      <c r="R19" s="9" t="str">
        <f>IF(OR(P13=0,P14=0)=TRUE,"",(+P15*0.74)+P14+2)</f>
        <v/>
      </c>
    </row>
    <row r="20" spans="2:18" x14ac:dyDescent="0.35">
      <c r="B20" s="23" t="s">
        <v>11</v>
      </c>
      <c r="C20" s="24" t="s">
        <v>12</v>
      </c>
      <c r="D20" s="14" t="s">
        <v>13</v>
      </c>
      <c r="E20" s="9" t="str">
        <f>IF(OR(D13=0,D14=0)=TRUE,"",(+D15*0.75)+D14-2)</f>
        <v/>
      </c>
      <c r="F20" s="9" t="str">
        <f>IF(OR(D13=0,D14=0)=TRUE,"",(+D15*0.84)+D14+2)</f>
        <v/>
      </c>
      <c r="H20" s="23" t="s">
        <v>11</v>
      </c>
      <c r="I20" s="24" t="s">
        <v>12</v>
      </c>
      <c r="J20" s="8" t="s">
        <v>13</v>
      </c>
      <c r="K20" s="9" t="str">
        <f>IF(OR(J13=0,J14=0)=TRUE,"",(+J15*0.75)+J14-2)</f>
        <v/>
      </c>
      <c r="L20" s="9" t="str">
        <f>IF(OR(J13=0,J14=0)=TRUE,"",(+J15*0.84)+J14+2)</f>
        <v/>
      </c>
      <c r="N20" s="23" t="s">
        <v>11</v>
      </c>
      <c r="O20" s="24" t="s">
        <v>12</v>
      </c>
      <c r="P20" s="8" t="s">
        <v>13</v>
      </c>
      <c r="Q20" s="9" t="str">
        <f>IF(OR(P13=0,P14=0)=TRUE,"",(+P15*0.75)+P14-2)</f>
        <v/>
      </c>
      <c r="R20" s="9" t="str">
        <f>IF(OR(P13=0,P14=0)=TRUE,"",(+P15*0.84)+P14+2)</f>
        <v/>
      </c>
    </row>
    <row r="21" spans="2:18" x14ac:dyDescent="0.35">
      <c r="B21" s="25" t="s">
        <v>14</v>
      </c>
      <c r="C21" s="26" t="s">
        <v>15</v>
      </c>
      <c r="D21" s="8" t="s">
        <v>29</v>
      </c>
      <c r="E21" s="9" t="str">
        <f>IF(OR(D13=0,D14=0)=TRUE,"",(+D15*0.85)+D14-2)</f>
        <v/>
      </c>
      <c r="F21" s="9" t="str">
        <f>IF(OR(D13=0,D14=0)=TRUE,"",(+D15*0.92)+D14+2)</f>
        <v/>
      </c>
      <c r="H21" s="25" t="s">
        <v>14</v>
      </c>
      <c r="I21" s="26" t="s">
        <v>15</v>
      </c>
      <c r="J21" s="8" t="s">
        <v>29</v>
      </c>
      <c r="K21" s="9" t="str">
        <f>IF(OR(J13=0,J14=0)=TRUE,"",(+J15*0.85)+J14-2)</f>
        <v/>
      </c>
      <c r="L21" s="9" t="str">
        <f>IF(OR(J13=0,J14=0)=TRUE,"",(+J15*0.92)+J14+2)</f>
        <v/>
      </c>
      <c r="N21" s="25" t="s">
        <v>14</v>
      </c>
      <c r="O21" s="26" t="s">
        <v>15</v>
      </c>
      <c r="P21" s="8" t="s">
        <v>29</v>
      </c>
      <c r="Q21" s="9" t="str">
        <f>IF(OR(P13=0,P14=0)=TRUE,"",(+P15*0.85)+P14-2)</f>
        <v/>
      </c>
      <c r="R21" s="9" t="str">
        <f>IF(OR(P13=0,P14=0)=TRUE,"",(+P15*0.92)+P14+2)</f>
        <v/>
      </c>
    </row>
    <row r="22" spans="2:18" x14ac:dyDescent="0.35">
      <c r="B22" s="27" t="s">
        <v>16</v>
      </c>
      <c r="C22" s="28" t="s">
        <v>17</v>
      </c>
      <c r="D22" s="14" t="s">
        <v>30</v>
      </c>
      <c r="E22" s="9" t="str">
        <f>IF(OR(D13=0,D14=0)=TRUE,"",(+D15*0.93)+D14-2)</f>
        <v/>
      </c>
      <c r="F22" s="9" t="str">
        <f>IF(OR(D13=0,D14=0)=TRUE,"",(+D15*0.98)+D14+2)</f>
        <v/>
      </c>
      <c r="H22" s="27" t="s">
        <v>16</v>
      </c>
      <c r="I22" s="28" t="s">
        <v>17</v>
      </c>
      <c r="J22" s="14" t="s">
        <v>30</v>
      </c>
      <c r="K22" s="9" t="str">
        <f>IF(OR(J13=0,J14=0)=TRUE,"",(+J15*0.93)+J14-2)</f>
        <v/>
      </c>
      <c r="L22" s="9" t="str">
        <f>IF(OR(J13=0,J14=0)=TRUE,"",(+J15*0.98)+J14+2)</f>
        <v/>
      </c>
      <c r="N22" s="27" t="s">
        <v>16</v>
      </c>
      <c r="O22" s="28" t="s">
        <v>17</v>
      </c>
      <c r="P22" s="14" t="s">
        <v>30</v>
      </c>
      <c r="Q22" s="9" t="str">
        <f>IF(OR(P13=0,P14=0)=TRUE,"",(+P15*0.93)+P14-2)</f>
        <v/>
      </c>
      <c r="R22" s="9" t="str">
        <f>IF(OR(P13=0,P14=0)=TRUE,"",(+P15*0.98)+P14+2)</f>
        <v/>
      </c>
    </row>
    <row r="23" spans="2:18" x14ac:dyDescent="0.35">
      <c r="K23" s="4"/>
    </row>
    <row r="24" spans="2:18" x14ac:dyDescent="0.35">
      <c r="B24" s="5"/>
      <c r="D24" s="5"/>
      <c r="E24" s="5"/>
    </row>
  </sheetData>
  <sheetProtection sheet="1"/>
  <protectedRanges>
    <protectedRange sqref="D12:D14 J12:J14 P12:P14" name="Range1"/>
  </protectedRanges>
  <mergeCells count="15">
    <mergeCell ref="N11:P11"/>
    <mergeCell ref="N12:O12"/>
    <mergeCell ref="N13:O13"/>
    <mergeCell ref="N14:O14"/>
    <mergeCell ref="N15:O15"/>
    <mergeCell ref="B12:C12"/>
    <mergeCell ref="B13:C13"/>
    <mergeCell ref="B14:C14"/>
    <mergeCell ref="B15:C15"/>
    <mergeCell ref="B11:D11"/>
    <mergeCell ref="H11:J11"/>
    <mergeCell ref="H12:I12"/>
    <mergeCell ref="H13:I13"/>
    <mergeCell ref="H14:I14"/>
    <mergeCell ref="H15:I15"/>
  </mergeCells>
  <phoneticPr fontId="1" type="noConversion"/>
  <pageMargins left="0.7" right="0.7" top="0.75" bottom="0.75" header="0.3" footer="0.3"/>
  <pageSetup scale="74" fitToHeight="6" orientation="landscape" r:id="rId1"/>
  <headerFooter>
    <oddHeader>&amp;C&amp;G</oddHeader>
    <oddFooter>&amp;C5224 West State Road 46, Sanford, FL 32771 | 407.701.7586 | Robb@CoachRobb.com | www.CompleteRacingSolutions.com</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HR Zone Description</vt:lpstr>
      <vt:lpstr>HR Spreadsheet</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2018-02-03T19:48:38Z</cp:lastPrinted>
  <dcterms:created xsi:type="dcterms:W3CDTF">2007-04-20T19:27:09Z</dcterms:created>
  <dcterms:modified xsi:type="dcterms:W3CDTF">2025-04-08T17:51:36Z</dcterms:modified>
</cp:coreProperties>
</file>